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rademoves.sharepoint.com/sites/TradeMovesSDrive/Shared Documents/S Drive/Trump 2.0 Tariff Resources/ASTA/"/>
    </mc:Choice>
  </mc:AlternateContent>
  <xr:revisionPtr revIDLastSave="5398" documentId="8_{B6F155BB-2E72-4FF7-8576-D908EA4A2D71}" xr6:coauthVersionLast="47" xr6:coauthVersionMax="47" xr10:uidLastSave="{1315B52B-F758-4DCE-AF1B-B10B509861FA}"/>
  <bookViews>
    <workbookView xWindow="-108" yWindow="-108" windowWidth="23256" windowHeight="13896" xr2:uid="{00000000-000D-0000-FFFF-FFFF00000000}"/>
  </bookViews>
  <sheets>
    <sheet name="Tariff Rate Tracker" sheetId="4" r:id="rId1"/>
    <sheet name="Non-agreement priority mkts" sheetId="8" state="hidden" r:id="rId2"/>
    <sheet name="EU Agreement" sheetId="5" state="hidden" r:id="rId3"/>
    <sheet name="Indonesia Agreement" sheetId="6" state="hidden" r:id="rId4"/>
    <sheet name="Vietnam Agreement" sheetId="9" state="hidden" r:id="rId5"/>
  </sheets>
  <definedNames>
    <definedName name="_xlnm._FilterDatabase" localSheetId="0" hidden="1">'Tariff Rate Tracker'!$A$2:$Q$204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4" i="8" l="1"/>
  <c r="H44" i="8"/>
  <c r="H484" i="8"/>
  <c r="F484" i="8"/>
  <c r="H444" i="8"/>
  <c r="G444" i="8"/>
  <c r="F444" i="8"/>
  <c r="G404" i="8"/>
  <c r="F404" i="8"/>
  <c r="I364" i="8"/>
  <c r="H364" i="8"/>
  <c r="H324" i="8"/>
  <c r="G324" i="8"/>
  <c r="F324" i="8"/>
  <c r="H284" i="8"/>
  <c r="G284" i="8"/>
  <c r="F284" i="8"/>
  <c r="G244" i="8"/>
  <c r="F244" i="8"/>
  <c r="F204" i="8"/>
  <c r="G204" i="8"/>
  <c r="G164" i="8"/>
  <c r="F164" i="8"/>
  <c r="G124" i="8"/>
  <c r="F124" i="8"/>
  <c r="I84" i="8"/>
  <c r="H84" i="8"/>
  <c r="F44" i="8"/>
  <c r="G44" i="8"/>
  <c r="I7" i="5"/>
  <c r="H6" i="5"/>
  <c r="H5" i="5"/>
  <c r="F5" i="6"/>
  <c r="G5" i="6"/>
  <c r="H5" i="9"/>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5" i="6"/>
  <c r="I6" i="4"/>
  <c r="F27" i="4"/>
  <c r="F57" i="4"/>
  <c r="F203" i="4"/>
  <c r="F204" i="4"/>
  <c r="F199" i="4"/>
  <c r="F179" i="4"/>
  <c r="F181" i="4"/>
  <c r="F189" i="4"/>
  <c r="F190" i="4"/>
  <c r="F174" i="4"/>
  <c r="F159" i="4"/>
  <c r="F166" i="4"/>
  <c r="F147" i="4"/>
  <c r="F149" i="4"/>
  <c r="F152" i="4"/>
  <c r="F140" i="4"/>
  <c r="F141" i="4"/>
  <c r="F144" i="4"/>
  <c r="F126" i="4"/>
  <c r="F132" i="4"/>
  <c r="F133" i="4"/>
  <c r="F134" i="4"/>
  <c r="F135" i="4"/>
  <c r="F122" i="4"/>
  <c r="F124" i="4"/>
  <c r="F110" i="4"/>
  <c r="F112" i="4"/>
  <c r="F113" i="4"/>
  <c r="F115" i="4"/>
  <c r="F116" i="4"/>
  <c r="F98" i="4"/>
  <c r="F99" i="4"/>
  <c r="F101" i="4"/>
  <c r="F102" i="4"/>
  <c r="F108" i="4"/>
  <c r="F91" i="4"/>
  <c r="F96" i="4"/>
  <c r="F15" i="4"/>
  <c r="F72" i="4"/>
  <c r="F76" i="4"/>
  <c r="F78" i="4"/>
  <c r="F69" i="4"/>
  <c r="F70" i="4"/>
  <c r="F50" i="4"/>
  <c r="F51" i="4"/>
  <c r="F43" i="4"/>
  <c r="F33" i="4"/>
  <c r="F20" i="4"/>
  <c r="F21" i="4"/>
  <c r="F22" i="4"/>
  <c r="F23" i="4"/>
  <c r="F24" i="4"/>
  <c r="F25" i="4"/>
  <c r="F26" i="4"/>
  <c r="F28" i="4"/>
  <c r="F29" i="4"/>
  <c r="F19" i="4"/>
  <c r="F12" i="4"/>
  <c r="F18" i="4"/>
  <c r="H11" i="5"/>
  <c r="H8" i="5"/>
  <c r="H279" i="8"/>
  <c r="K17" i="4" s="1"/>
  <c r="H199" i="8"/>
  <c r="K16" i="4" s="1"/>
  <c r="H239" i="8"/>
  <c r="K13" i="4" s="1"/>
  <c r="J12" i="4"/>
  <c r="K9" i="4"/>
  <c r="H439" i="8"/>
  <c r="H159" i="8"/>
  <c r="K8" i="4" s="1"/>
  <c r="K5" i="4"/>
  <c r="J399" i="8"/>
  <c r="I399" i="8"/>
  <c r="J5" i="4" s="1"/>
  <c r="J3" i="4"/>
  <c r="F7" i="4"/>
  <c r="F10" i="4"/>
  <c r="F3" i="4"/>
  <c r="I15" i="4"/>
  <c r="AA5" i="8"/>
  <c r="AA6" i="8"/>
  <c r="AA7" i="8"/>
  <c r="AA8" i="8"/>
  <c r="AA9" i="8"/>
  <c r="AA10" i="8"/>
  <c r="AA11" i="8"/>
  <c r="AA12" i="8"/>
  <c r="AA13" i="8"/>
  <c r="AA14" i="8"/>
  <c r="AA15" i="8"/>
  <c r="AA16" i="8"/>
  <c r="AA17" i="8"/>
  <c r="AA18" i="8"/>
  <c r="AA19" i="8"/>
  <c r="AA20" i="8"/>
  <c r="AA21" i="8"/>
  <c r="AA22" i="8"/>
  <c r="AA23" i="8"/>
  <c r="AA24" i="8"/>
  <c r="AA25" i="8"/>
  <c r="AA26" i="8"/>
  <c r="AA27" i="8"/>
  <c r="AA28" i="8"/>
  <c r="AA29" i="8"/>
  <c r="AA30" i="8"/>
  <c r="AA31" i="8"/>
  <c r="AA32" i="8"/>
  <c r="AA33" i="8"/>
  <c r="AA34" i="8"/>
  <c r="AA35" i="8"/>
  <c r="AA36" i="8"/>
  <c r="AA37" i="8"/>
  <c r="AA38" i="8"/>
  <c r="AA4" i="8"/>
  <c r="Z5" i="8"/>
  <c r="Z6" i="8"/>
  <c r="Z7" i="8"/>
  <c r="Z8" i="8"/>
  <c r="Z9" i="8"/>
  <c r="Z39" i="8" s="1"/>
  <c r="Z10" i="8"/>
  <c r="Z11" i="8"/>
  <c r="Z12" i="8"/>
  <c r="Z13" i="8"/>
  <c r="Z14" i="8"/>
  <c r="Z15" i="8"/>
  <c r="Z16" i="8"/>
  <c r="Z17" i="8"/>
  <c r="Z18" i="8"/>
  <c r="Z19" i="8"/>
  <c r="Z20" i="8"/>
  <c r="Z21" i="8"/>
  <c r="Z22" i="8"/>
  <c r="Z23" i="8"/>
  <c r="Z24" i="8"/>
  <c r="Z25" i="8"/>
  <c r="Z26" i="8"/>
  <c r="Z27" i="8"/>
  <c r="Z28" i="8"/>
  <c r="Z29" i="8"/>
  <c r="Z30" i="8"/>
  <c r="Z31" i="8"/>
  <c r="Z32" i="8"/>
  <c r="Z33" i="8"/>
  <c r="Z34" i="8"/>
  <c r="Z35" i="8"/>
  <c r="Z36" i="8"/>
  <c r="Z37" i="8"/>
  <c r="Z38" i="8"/>
  <c r="Z4" i="8"/>
  <c r="H473" i="8"/>
  <c r="H445" i="8"/>
  <c r="H446" i="8"/>
  <c r="H447" i="8"/>
  <c r="H448" i="8"/>
  <c r="H449" i="8"/>
  <c r="H450" i="8"/>
  <c r="H451" i="8"/>
  <c r="H452" i="8"/>
  <c r="H453" i="8"/>
  <c r="H454" i="8"/>
  <c r="H455" i="8"/>
  <c r="H456" i="8"/>
  <c r="H457" i="8"/>
  <c r="H458" i="8"/>
  <c r="H459" i="8"/>
  <c r="H460" i="8"/>
  <c r="H461" i="8"/>
  <c r="H462" i="8"/>
  <c r="H463" i="8"/>
  <c r="H464" i="8"/>
  <c r="H465" i="8"/>
  <c r="H466" i="8"/>
  <c r="H467" i="8"/>
  <c r="H468" i="8"/>
  <c r="H469" i="8"/>
  <c r="H470" i="8"/>
  <c r="H471" i="8"/>
  <c r="H472" i="8"/>
  <c r="H474" i="8"/>
  <c r="H475" i="8"/>
  <c r="H476" i="8"/>
  <c r="H477" i="8"/>
  <c r="H478"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E479" i="8"/>
  <c r="X5" i="8"/>
  <c r="X6" i="8"/>
  <c r="X7" i="8"/>
  <c r="X8" i="8"/>
  <c r="X9" i="8"/>
  <c r="X10" i="8"/>
  <c r="X11" i="8"/>
  <c r="X12" i="8"/>
  <c r="X13" i="8"/>
  <c r="X14" i="8"/>
  <c r="X15" i="8"/>
  <c r="X16" i="8"/>
  <c r="X17" i="8"/>
  <c r="X18" i="8"/>
  <c r="X19" i="8"/>
  <c r="X20" i="8"/>
  <c r="X21" i="8"/>
  <c r="X22" i="8"/>
  <c r="X23" i="8"/>
  <c r="X24" i="8"/>
  <c r="X25" i="8"/>
  <c r="X26" i="8"/>
  <c r="X27" i="8"/>
  <c r="X28" i="8"/>
  <c r="X29" i="8"/>
  <c r="X30" i="8"/>
  <c r="X31" i="8"/>
  <c r="X32" i="8"/>
  <c r="X33" i="8"/>
  <c r="X34" i="8"/>
  <c r="X35" i="8"/>
  <c r="X36" i="8"/>
  <c r="X37" i="8"/>
  <c r="X38" i="8"/>
  <c r="X4" i="8"/>
  <c r="G245" i="8"/>
  <c r="Y5" i="8" s="1"/>
  <c r="G246" i="8"/>
  <c r="Y6" i="8" s="1"/>
  <c r="G247" i="8"/>
  <c r="Y7" i="8" s="1"/>
  <c r="G248" i="8"/>
  <c r="Y8" i="8" s="1"/>
  <c r="G249" i="8"/>
  <c r="Y9" i="8" s="1"/>
  <c r="G250" i="8"/>
  <c r="Y10" i="8" s="1"/>
  <c r="G251" i="8"/>
  <c r="Y11" i="8" s="1"/>
  <c r="G252" i="8"/>
  <c r="Y12" i="8" s="1"/>
  <c r="G253" i="8"/>
  <c r="Y13" i="8" s="1"/>
  <c r="G254" i="8"/>
  <c r="Y14" i="8" s="1"/>
  <c r="G255" i="8"/>
  <c r="Y15" i="8" s="1"/>
  <c r="G256" i="8"/>
  <c r="Y16" i="8" s="1"/>
  <c r="G257" i="8"/>
  <c r="Y17" i="8" s="1"/>
  <c r="G258" i="8"/>
  <c r="Y18" i="8" s="1"/>
  <c r="G259" i="8"/>
  <c r="Y19" i="8" s="1"/>
  <c r="G260" i="8"/>
  <c r="Y20" i="8" s="1"/>
  <c r="G261" i="8"/>
  <c r="Y21" i="8" s="1"/>
  <c r="G262" i="8"/>
  <c r="Y22" i="8" s="1"/>
  <c r="G263" i="8"/>
  <c r="Y23" i="8" s="1"/>
  <c r="G264" i="8"/>
  <c r="Y24" i="8" s="1"/>
  <c r="G265" i="8"/>
  <c r="Y25" i="8" s="1"/>
  <c r="G266" i="8"/>
  <c r="Y26" i="8" s="1"/>
  <c r="G267" i="8"/>
  <c r="Y27" i="8" s="1"/>
  <c r="G268" i="8"/>
  <c r="Y28" i="8" s="1"/>
  <c r="G269" i="8"/>
  <c r="Y29" i="8" s="1"/>
  <c r="G270" i="8"/>
  <c r="Y30" i="8" s="1"/>
  <c r="G271" i="8"/>
  <c r="Y31" i="8" s="1"/>
  <c r="G272" i="8"/>
  <c r="Y32" i="8" s="1"/>
  <c r="G273" i="8"/>
  <c r="Y33" i="8" s="1"/>
  <c r="G274" i="8"/>
  <c r="Y34" i="8" s="1"/>
  <c r="G275" i="8"/>
  <c r="Y35" i="8" s="1"/>
  <c r="G276" i="8"/>
  <c r="Y36" i="8" s="1"/>
  <c r="G277" i="8"/>
  <c r="Y37" i="8" s="1"/>
  <c r="G278" i="8"/>
  <c r="Y38" i="8" s="1"/>
  <c r="Y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E279" i="8"/>
  <c r="V5" i="8"/>
  <c r="V6" i="8"/>
  <c r="V7" i="8"/>
  <c r="V8" i="8"/>
  <c r="V9" i="8"/>
  <c r="V10" i="8"/>
  <c r="V11" i="8"/>
  <c r="V12" i="8"/>
  <c r="V13" i="8"/>
  <c r="V14" i="8"/>
  <c r="V15" i="8"/>
  <c r="V16" i="8"/>
  <c r="V17" i="8"/>
  <c r="V18" i="8"/>
  <c r="V19" i="8"/>
  <c r="V20" i="8"/>
  <c r="V21" i="8"/>
  <c r="V22" i="8"/>
  <c r="V23" i="8"/>
  <c r="V24" i="8"/>
  <c r="V25" i="8"/>
  <c r="V26" i="8"/>
  <c r="V27" i="8"/>
  <c r="V28" i="8"/>
  <c r="V29" i="8"/>
  <c r="V30" i="8"/>
  <c r="V31" i="8"/>
  <c r="V32" i="8"/>
  <c r="V33" i="8"/>
  <c r="V34" i="8"/>
  <c r="V35" i="8"/>
  <c r="V36" i="8"/>
  <c r="V37" i="8"/>
  <c r="V38" i="8"/>
  <c r="V4" i="8"/>
  <c r="G205" i="8"/>
  <c r="W5" i="8" s="1"/>
  <c r="G206" i="8"/>
  <c r="W6" i="8" s="1"/>
  <c r="G207" i="8"/>
  <c r="W7" i="8" s="1"/>
  <c r="G208" i="8"/>
  <c r="W8" i="8" s="1"/>
  <c r="G209" i="8"/>
  <c r="W9" i="8" s="1"/>
  <c r="G210" i="8"/>
  <c r="W10" i="8" s="1"/>
  <c r="G211" i="8"/>
  <c r="W11" i="8" s="1"/>
  <c r="G212" i="8"/>
  <c r="W12" i="8" s="1"/>
  <c r="G213" i="8"/>
  <c r="W13" i="8" s="1"/>
  <c r="G214" i="8"/>
  <c r="W14" i="8" s="1"/>
  <c r="G215" i="8"/>
  <c r="W15" i="8" s="1"/>
  <c r="G216" i="8"/>
  <c r="W16" i="8" s="1"/>
  <c r="G217" i="8"/>
  <c r="W17" i="8" s="1"/>
  <c r="G218" i="8"/>
  <c r="W18" i="8" s="1"/>
  <c r="G219" i="8"/>
  <c r="W19" i="8" s="1"/>
  <c r="G220" i="8"/>
  <c r="W20" i="8" s="1"/>
  <c r="G221" i="8"/>
  <c r="W21" i="8" s="1"/>
  <c r="G222" i="8"/>
  <c r="W22" i="8" s="1"/>
  <c r="G223" i="8"/>
  <c r="W23" i="8" s="1"/>
  <c r="G224" i="8"/>
  <c r="W24" i="8" s="1"/>
  <c r="G225" i="8"/>
  <c r="W25" i="8" s="1"/>
  <c r="G226" i="8"/>
  <c r="W26" i="8" s="1"/>
  <c r="G227" i="8"/>
  <c r="W27" i="8" s="1"/>
  <c r="G228" i="8"/>
  <c r="W28" i="8" s="1"/>
  <c r="G229" i="8"/>
  <c r="W29" i="8" s="1"/>
  <c r="G230" i="8"/>
  <c r="W30" i="8" s="1"/>
  <c r="G231" i="8"/>
  <c r="W31" i="8" s="1"/>
  <c r="G232" i="8"/>
  <c r="W32" i="8" s="1"/>
  <c r="G233" i="8"/>
  <c r="W33" i="8" s="1"/>
  <c r="G234" i="8"/>
  <c r="W34" i="8" s="1"/>
  <c r="G235" i="8"/>
  <c r="W35" i="8" s="1"/>
  <c r="G236" i="8"/>
  <c r="W36" i="8" s="1"/>
  <c r="G237" i="8"/>
  <c r="W37" i="8" s="1"/>
  <c r="G238" i="8"/>
  <c r="W38" i="8" s="1"/>
  <c r="W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E239" i="8"/>
  <c r="T5" i="8"/>
  <c r="T6" i="8"/>
  <c r="T7" i="8"/>
  <c r="T8" i="8"/>
  <c r="T9" i="8"/>
  <c r="T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T4" i="8"/>
  <c r="H46" i="8"/>
  <c r="U6" i="8" s="1"/>
  <c r="H45" i="8"/>
  <c r="U5" i="8" s="1"/>
  <c r="H47" i="8"/>
  <c r="U7" i="8" s="1"/>
  <c r="H48" i="8"/>
  <c r="U8" i="8" s="1"/>
  <c r="H49" i="8"/>
  <c r="U9" i="8" s="1"/>
  <c r="H50" i="8"/>
  <c r="U10" i="8" s="1"/>
  <c r="H51" i="8"/>
  <c r="U11" i="8" s="1"/>
  <c r="H52" i="8"/>
  <c r="U12" i="8" s="1"/>
  <c r="H53" i="8"/>
  <c r="U13" i="8" s="1"/>
  <c r="H54" i="8"/>
  <c r="U14" i="8" s="1"/>
  <c r="H55" i="8"/>
  <c r="U15" i="8" s="1"/>
  <c r="H56" i="8"/>
  <c r="U16" i="8" s="1"/>
  <c r="H57" i="8"/>
  <c r="U17" i="8" s="1"/>
  <c r="H58" i="8"/>
  <c r="U18" i="8" s="1"/>
  <c r="H59" i="8"/>
  <c r="U19" i="8" s="1"/>
  <c r="H60" i="8"/>
  <c r="U20" i="8" s="1"/>
  <c r="H61" i="8"/>
  <c r="U21" i="8" s="1"/>
  <c r="H62" i="8"/>
  <c r="U22" i="8" s="1"/>
  <c r="H63" i="8"/>
  <c r="U23" i="8" s="1"/>
  <c r="H64" i="8"/>
  <c r="U24" i="8" s="1"/>
  <c r="H65" i="8"/>
  <c r="U25" i="8" s="1"/>
  <c r="H66" i="8"/>
  <c r="U26" i="8" s="1"/>
  <c r="H67" i="8"/>
  <c r="U27" i="8" s="1"/>
  <c r="H68" i="8"/>
  <c r="U28" i="8" s="1"/>
  <c r="H69" i="8"/>
  <c r="U29" i="8" s="1"/>
  <c r="H70" i="8"/>
  <c r="U30" i="8" s="1"/>
  <c r="H71" i="8"/>
  <c r="U31" i="8" s="1"/>
  <c r="H72" i="8"/>
  <c r="U32" i="8" s="1"/>
  <c r="H73" i="8"/>
  <c r="U33" i="8" s="1"/>
  <c r="H74" i="8"/>
  <c r="U34" i="8" s="1"/>
  <c r="H75" i="8"/>
  <c r="U35" i="8" s="1"/>
  <c r="H76" i="8"/>
  <c r="U36" i="8" s="1"/>
  <c r="H77" i="8"/>
  <c r="U37" i="8" s="1"/>
  <c r="H78" i="8"/>
  <c r="U38" i="8" s="1"/>
  <c r="U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E79" i="8"/>
  <c r="R5" i="8"/>
  <c r="R6" i="8"/>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4" i="8"/>
  <c r="G165" i="8"/>
  <c r="S5" i="8" s="1"/>
  <c r="G166" i="8"/>
  <c r="S6" i="8" s="1"/>
  <c r="G167" i="8"/>
  <c r="S7" i="8" s="1"/>
  <c r="G168" i="8"/>
  <c r="S8" i="8" s="1"/>
  <c r="G169" i="8"/>
  <c r="S9" i="8" s="1"/>
  <c r="G170" i="8"/>
  <c r="S10" i="8" s="1"/>
  <c r="G171" i="8"/>
  <c r="S11" i="8" s="1"/>
  <c r="G172" i="8"/>
  <c r="S12" i="8" s="1"/>
  <c r="G173" i="8"/>
  <c r="S13" i="8" s="1"/>
  <c r="G174" i="8"/>
  <c r="S14" i="8" s="1"/>
  <c r="G175" i="8"/>
  <c r="S15" i="8" s="1"/>
  <c r="G176" i="8"/>
  <c r="S16" i="8" s="1"/>
  <c r="G177" i="8"/>
  <c r="S17" i="8" s="1"/>
  <c r="G178" i="8"/>
  <c r="S18" i="8" s="1"/>
  <c r="G179" i="8"/>
  <c r="S19" i="8" s="1"/>
  <c r="G180" i="8"/>
  <c r="S20" i="8" s="1"/>
  <c r="G181" i="8"/>
  <c r="S21" i="8" s="1"/>
  <c r="G182" i="8"/>
  <c r="S22" i="8" s="1"/>
  <c r="G183" i="8"/>
  <c r="S23" i="8" s="1"/>
  <c r="G184" i="8"/>
  <c r="S24" i="8" s="1"/>
  <c r="G185" i="8"/>
  <c r="S25" i="8" s="1"/>
  <c r="G186" i="8"/>
  <c r="S26" i="8" s="1"/>
  <c r="G187" i="8"/>
  <c r="S27" i="8" s="1"/>
  <c r="G188" i="8"/>
  <c r="S28" i="8" s="1"/>
  <c r="G189" i="8"/>
  <c r="S29" i="8" s="1"/>
  <c r="G190" i="8"/>
  <c r="S30" i="8" s="1"/>
  <c r="G191" i="8"/>
  <c r="S31" i="8" s="1"/>
  <c r="G192" i="8"/>
  <c r="S32" i="8" s="1"/>
  <c r="G193" i="8"/>
  <c r="S33" i="8" s="1"/>
  <c r="G194" i="8"/>
  <c r="S34" i="8" s="1"/>
  <c r="G195" i="8"/>
  <c r="S35" i="8" s="1"/>
  <c r="G196" i="8"/>
  <c r="S36" i="8" s="1"/>
  <c r="G197" i="8"/>
  <c r="S37" i="8" s="1"/>
  <c r="G198" i="8"/>
  <c r="S38" i="8" s="1"/>
  <c r="S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E199"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I30" i="5"/>
  <c r="I18" i="5"/>
  <c r="H7" i="9"/>
  <c r="G6" i="9"/>
  <c r="F6" i="9"/>
  <c r="G6" i="6"/>
  <c r="F6" i="6"/>
  <c r="J110" i="8"/>
  <c r="G40" i="6"/>
  <c r="J7" i="4" s="1"/>
  <c r="H40" i="6"/>
  <c r="G30" i="6"/>
  <c r="F30" i="6"/>
  <c r="G14" i="6"/>
  <c r="F14" i="6"/>
  <c r="G15" i="6"/>
  <c r="H91" i="8"/>
  <c r="I100" i="8"/>
  <c r="G411" i="8"/>
  <c r="F411" i="8"/>
  <c r="G507" i="8"/>
  <c r="F512" i="8"/>
  <c r="H329" i="8"/>
  <c r="H331" i="8"/>
  <c r="G288" i="8"/>
  <c r="J89" i="8"/>
  <c r="I89" i="8"/>
  <c r="H89" i="8"/>
  <c r="AA39" i="8" l="1"/>
  <c r="K15" i="4" s="1"/>
  <c r="G479" i="8"/>
  <c r="J15" i="4" s="1"/>
  <c r="H479" i="8"/>
  <c r="F479" i="8"/>
  <c r="L15" i="4" s="1"/>
  <c r="Y39" i="8"/>
  <c r="X39" i="8"/>
  <c r="I17" i="4" s="1"/>
  <c r="F279" i="8"/>
  <c r="L17" i="4" s="1"/>
  <c r="G279" i="8"/>
  <c r="J17" i="4" s="1"/>
  <c r="V39" i="8"/>
  <c r="I13" i="4" s="1"/>
  <c r="W39" i="8"/>
  <c r="F239" i="8"/>
  <c r="L13" i="4" s="1"/>
  <c r="G239" i="8"/>
  <c r="J13" i="4" s="1"/>
  <c r="H79" i="8"/>
  <c r="U39" i="8"/>
  <c r="K14" i="4" s="1"/>
  <c r="T39" i="8"/>
  <c r="I14" i="4" s="1"/>
  <c r="F79" i="8"/>
  <c r="L14" i="4" s="1"/>
  <c r="G79" i="8"/>
  <c r="J14" i="4" s="1"/>
  <c r="R39" i="8"/>
  <c r="I16" i="4" s="1"/>
  <c r="S39" i="8"/>
  <c r="F199" i="8"/>
  <c r="L16" i="4" s="1"/>
  <c r="G199" i="8"/>
  <c r="J16" i="4" s="1"/>
  <c r="G11" i="5"/>
  <c r="I11" i="5" s="1"/>
  <c r="H17" i="5"/>
  <c r="H13" i="5"/>
  <c r="H12" i="5"/>
  <c r="G6" i="5"/>
  <c r="I6" i="5" s="1"/>
  <c r="E74" i="5"/>
  <c r="F74" i="5"/>
  <c r="E68" i="5"/>
  <c r="F68" i="5"/>
  <c r="E56" i="5"/>
  <c r="F56" i="5"/>
  <c r="E40" i="5"/>
  <c r="F40" i="5"/>
  <c r="E24" i="5"/>
  <c r="F24" i="5"/>
  <c r="E19" i="5"/>
  <c r="F19" i="5"/>
  <c r="E5" i="5"/>
  <c r="F5" i="5"/>
  <c r="H31" i="5"/>
  <c r="H76" i="5"/>
  <c r="H75" i="5"/>
  <c r="H70" i="5"/>
  <c r="H71" i="5"/>
  <c r="H72" i="5"/>
  <c r="H73" i="5"/>
  <c r="H69" i="5"/>
  <c r="H66" i="5"/>
  <c r="H67" i="5"/>
  <c r="H65" i="5"/>
  <c r="H58" i="5"/>
  <c r="H59" i="5"/>
  <c r="H60" i="5"/>
  <c r="H61" i="5"/>
  <c r="H62" i="5"/>
  <c r="H63" i="5"/>
  <c r="H64" i="5"/>
  <c r="H57" i="5"/>
  <c r="H44" i="5"/>
  <c r="H45" i="5"/>
  <c r="H46" i="5"/>
  <c r="H47" i="5"/>
  <c r="H48" i="5"/>
  <c r="H49" i="5"/>
  <c r="H50" i="5"/>
  <c r="H51" i="5"/>
  <c r="H52" i="5"/>
  <c r="H53" i="5"/>
  <c r="H54" i="5"/>
  <c r="H55" i="5"/>
  <c r="H43" i="5"/>
  <c r="H42" i="5"/>
  <c r="H41" i="5"/>
  <c r="H39" i="5"/>
  <c r="H32" i="5"/>
  <c r="H33" i="5"/>
  <c r="H34" i="5"/>
  <c r="H35" i="5"/>
  <c r="H36" i="5"/>
  <c r="H37" i="5"/>
  <c r="H38" i="5"/>
  <c r="H30" i="5"/>
  <c r="H26" i="5"/>
  <c r="H27" i="5"/>
  <c r="H28" i="5"/>
  <c r="H29" i="5"/>
  <c r="H25" i="5"/>
  <c r="H24" i="5" s="1"/>
  <c r="H21" i="5"/>
  <c r="H22" i="5"/>
  <c r="H23" i="5"/>
  <c r="H20" i="5"/>
  <c r="H7" i="5"/>
  <c r="H9" i="5"/>
  <c r="H14" i="5"/>
  <c r="H15" i="5"/>
  <c r="H16" i="5"/>
  <c r="H18" i="5"/>
  <c r="G20" i="5"/>
  <c r="I20" i="5" s="1"/>
  <c r="G21" i="5"/>
  <c r="I21" i="5" s="1"/>
  <c r="G22" i="5"/>
  <c r="I22" i="5" s="1"/>
  <c r="G23" i="5"/>
  <c r="I23" i="5" s="1"/>
  <c r="G25" i="5"/>
  <c r="I25" i="5" s="1"/>
  <c r="G26" i="5"/>
  <c r="I26" i="5" s="1"/>
  <c r="G27" i="5"/>
  <c r="I27" i="5" s="1"/>
  <c r="G28" i="5"/>
  <c r="I28" i="5" s="1"/>
  <c r="G29" i="5"/>
  <c r="I29" i="5" s="1"/>
  <c r="G30" i="5"/>
  <c r="G31" i="5"/>
  <c r="I31" i="5" s="1"/>
  <c r="G32" i="5"/>
  <c r="I32" i="5" s="1"/>
  <c r="G33" i="5"/>
  <c r="I33" i="5" s="1"/>
  <c r="G34" i="5"/>
  <c r="I34" i="5" s="1"/>
  <c r="G35" i="5"/>
  <c r="I35" i="5" s="1"/>
  <c r="G36" i="5"/>
  <c r="I36" i="5" s="1"/>
  <c r="G37" i="5"/>
  <c r="I37" i="5" s="1"/>
  <c r="G38" i="5"/>
  <c r="I38" i="5" s="1"/>
  <c r="G39" i="5"/>
  <c r="I39" i="5" s="1"/>
  <c r="G41" i="5"/>
  <c r="I41" i="5" s="1"/>
  <c r="G42" i="5"/>
  <c r="I42" i="5" s="1"/>
  <c r="G43" i="5"/>
  <c r="I43" i="5" s="1"/>
  <c r="G44" i="5"/>
  <c r="I44" i="5" s="1"/>
  <c r="G45" i="5"/>
  <c r="I45" i="5" s="1"/>
  <c r="G46" i="5"/>
  <c r="I46" i="5" s="1"/>
  <c r="G47" i="5"/>
  <c r="I47" i="5" s="1"/>
  <c r="G48" i="5"/>
  <c r="I48" i="5" s="1"/>
  <c r="G49" i="5"/>
  <c r="I49" i="5" s="1"/>
  <c r="G50" i="5"/>
  <c r="I50" i="5" s="1"/>
  <c r="G51" i="5"/>
  <c r="I51" i="5" s="1"/>
  <c r="G52" i="5"/>
  <c r="I52" i="5" s="1"/>
  <c r="G53" i="5"/>
  <c r="I53" i="5" s="1"/>
  <c r="G54" i="5"/>
  <c r="I54" i="5" s="1"/>
  <c r="G55" i="5"/>
  <c r="I55" i="5" s="1"/>
  <c r="G57" i="5"/>
  <c r="I57" i="5" s="1"/>
  <c r="G58" i="5"/>
  <c r="I58" i="5" s="1"/>
  <c r="G59" i="5"/>
  <c r="I59" i="5" s="1"/>
  <c r="G60" i="5"/>
  <c r="I60" i="5" s="1"/>
  <c r="G61" i="5"/>
  <c r="I61" i="5" s="1"/>
  <c r="G62" i="5"/>
  <c r="I62" i="5" s="1"/>
  <c r="G63" i="5"/>
  <c r="I63" i="5" s="1"/>
  <c r="G64" i="5"/>
  <c r="I64" i="5" s="1"/>
  <c r="G65" i="5"/>
  <c r="I65" i="5" s="1"/>
  <c r="G66" i="5"/>
  <c r="I66" i="5" s="1"/>
  <c r="G67" i="5"/>
  <c r="I67" i="5" s="1"/>
  <c r="G69" i="5"/>
  <c r="I69" i="5" s="1"/>
  <c r="G70" i="5"/>
  <c r="I70" i="5" s="1"/>
  <c r="G71" i="5"/>
  <c r="I71" i="5" s="1"/>
  <c r="G72" i="5"/>
  <c r="I72" i="5" s="1"/>
  <c r="G73" i="5"/>
  <c r="I73" i="5" s="1"/>
  <c r="G75" i="5"/>
  <c r="I75" i="5" s="1"/>
  <c r="G76" i="5"/>
  <c r="I76" i="5" s="1"/>
  <c r="G17" i="5"/>
  <c r="I17" i="5" s="1"/>
  <c r="G7" i="5"/>
  <c r="G8" i="5"/>
  <c r="I8" i="5" s="1"/>
  <c r="G9" i="5"/>
  <c r="I9" i="5" s="1"/>
  <c r="G12" i="5"/>
  <c r="I12" i="5" s="1"/>
  <c r="G13" i="5"/>
  <c r="I13" i="5" s="1"/>
  <c r="G14" i="5"/>
  <c r="I14" i="5" s="1"/>
  <c r="G15" i="5"/>
  <c r="I15" i="5" s="1"/>
  <c r="G16" i="5"/>
  <c r="I16" i="5" s="1"/>
  <c r="G18" i="5"/>
  <c r="L3" i="4"/>
  <c r="I3" i="4"/>
  <c r="H26" i="9"/>
  <c r="H10" i="9"/>
  <c r="H11" i="9"/>
  <c r="H12" i="9"/>
  <c r="H13" i="9"/>
  <c r="H14" i="9"/>
  <c r="H15" i="9"/>
  <c r="H16" i="9"/>
  <c r="H17" i="9"/>
  <c r="H18" i="9"/>
  <c r="H19" i="9"/>
  <c r="H20" i="9"/>
  <c r="H21" i="9"/>
  <c r="H22" i="9"/>
  <c r="H23" i="9"/>
  <c r="H24" i="9"/>
  <c r="H25" i="9"/>
  <c r="H27" i="9"/>
  <c r="H28" i="9"/>
  <c r="H29" i="9"/>
  <c r="H30" i="9"/>
  <c r="H31" i="9"/>
  <c r="H32" i="9"/>
  <c r="H33" i="9"/>
  <c r="H34" i="9"/>
  <c r="H35" i="9"/>
  <c r="H36" i="9"/>
  <c r="H37" i="9"/>
  <c r="H38" i="9"/>
  <c r="H39" i="9"/>
  <c r="H6" i="9"/>
  <c r="H8" i="9"/>
  <c r="H9"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5"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5" i="9"/>
  <c r="K7" i="4"/>
  <c r="I7" i="4"/>
  <c r="G7" i="6"/>
  <c r="G8" i="6"/>
  <c r="G9" i="6"/>
  <c r="G10" i="6"/>
  <c r="G11" i="6"/>
  <c r="G12" i="6"/>
  <c r="G13" i="6"/>
  <c r="G16" i="6"/>
  <c r="G17" i="6"/>
  <c r="G18" i="6"/>
  <c r="G19" i="6"/>
  <c r="G20" i="6"/>
  <c r="G21" i="6"/>
  <c r="G22" i="6"/>
  <c r="G23" i="6"/>
  <c r="G24" i="6"/>
  <c r="G25" i="6"/>
  <c r="G26" i="6"/>
  <c r="G27" i="6"/>
  <c r="G28" i="6"/>
  <c r="G29" i="6"/>
  <c r="G31" i="6"/>
  <c r="G32" i="6"/>
  <c r="G33" i="6"/>
  <c r="G34" i="6"/>
  <c r="G35" i="6"/>
  <c r="G36" i="6"/>
  <c r="G37" i="6"/>
  <c r="G38" i="6"/>
  <c r="G39" i="6"/>
  <c r="F7" i="6"/>
  <c r="F8" i="6"/>
  <c r="F9" i="6"/>
  <c r="F10" i="6"/>
  <c r="F11" i="6"/>
  <c r="F12" i="6"/>
  <c r="F13" i="6"/>
  <c r="F15" i="6"/>
  <c r="F16" i="6"/>
  <c r="F17" i="6"/>
  <c r="F18" i="6"/>
  <c r="F19" i="6"/>
  <c r="F20" i="6"/>
  <c r="F21" i="6"/>
  <c r="F22" i="6"/>
  <c r="F23" i="6"/>
  <c r="F24" i="6"/>
  <c r="F25" i="6"/>
  <c r="F26" i="6"/>
  <c r="F27" i="6"/>
  <c r="F28" i="6"/>
  <c r="F29" i="6"/>
  <c r="F31" i="6"/>
  <c r="F32" i="6"/>
  <c r="F33" i="6"/>
  <c r="F34" i="6"/>
  <c r="F35" i="6"/>
  <c r="F36" i="6"/>
  <c r="F37" i="6"/>
  <c r="F38" i="6"/>
  <c r="F39" i="6"/>
  <c r="P5"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4" i="8"/>
  <c r="G484" i="8"/>
  <c r="H485" i="8"/>
  <c r="Q5" i="8" s="1"/>
  <c r="H486" i="8"/>
  <c r="Q6" i="8" s="1"/>
  <c r="H487" i="8"/>
  <c r="Q7" i="8" s="1"/>
  <c r="H488" i="8"/>
  <c r="Q8" i="8" s="1"/>
  <c r="H489" i="8"/>
  <c r="Q9" i="8" s="1"/>
  <c r="H490" i="8"/>
  <c r="Q10" i="8" s="1"/>
  <c r="H491" i="8"/>
  <c r="Q11" i="8" s="1"/>
  <c r="H492" i="8"/>
  <c r="Q12" i="8" s="1"/>
  <c r="H493" i="8"/>
  <c r="Q13" i="8" s="1"/>
  <c r="H494" i="8"/>
  <c r="Q14" i="8" s="1"/>
  <c r="H495" i="8"/>
  <c r="Q15" i="8" s="1"/>
  <c r="H496" i="8"/>
  <c r="Q16" i="8" s="1"/>
  <c r="H497" i="8"/>
  <c r="Q17" i="8" s="1"/>
  <c r="H498" i="8"/>
  <c r="Q18" i="8" s="1"/>
  <c r="H499" i="8"/>
  <c r="Q19" i="8" s="1"/>
  <c r="H500" i="8"/>
  <c r="Q20" i="8" s="1"/>
  <c r="H501" i="8"/>
  <c r="Q21" i="8" s="1"/>
  <c r="H502" i="8"/>
  <c r="Q22" i="8" s="1"/>
  <c r="H503" i="8"/>
  <c r="Q23" i="8" s="1"/>
  <c r="H504" i="8"/>
  <c r="Q24" i="8" s="1"/>
  <c r="H505" i="8"/>
  <c r="Q25" i="8" s="1"/>
  <c r="H506" i="8"/>
  <c r="Q26" i="8" s="1"/>
  <c r="H507" i="8"/>
  <c r="Q27" i="8" s="1"/>
  <c r="H508" i="8"/>
  <c r="Q28" i="8" s="1"/>
  <c r="H509" i="8"/>
  <c r="Q29" i="8" s="1"/>
  <c r="H510" i="8"/>
  <c r="Q30" i="8" s="1"/>
  <c r="H511" i="8"/>
  <c r="Q31" i="8" s="1"/>
  <c r="H512" i="8"/>
  <c r="Q32" i="8" s="1"/>
  <c r="H513" i="8"/>
  <c r="Q33" i="8" s="1"/>
  <c r="H514" i="8"/>
  <c r="Q34" i="8" s="1"/>
  <c r="H515" i="8"/>
  <c r="Q35" i="8" s="1"/>
  <c r="H516" i="8"/>
  <c r="Q36" i="8" s="1"/>
  <c r="H517" i="8"/>
  <c r="Q37" i="8" s="1"/>
  <c r="H518" i="8"/>
  <c r="Q38" i="8" s="1"/>
  <c r="Q4" i="8"/>
  <c r="G485" i="8"/>
  <c r="G486" i="8"/>
  <c r="G487" i="8"/>
  <c r="G488" i="8"/>
  <c r="G489" i="8"/>
  <c r="G490" i="8"/>
  <c r="G491" i="8"/>
  <c r="G492" i="8"/>
  <c r="G493" i="8"/>
  <c r="G494" i="8"/>
  <c r="G495" i="8"/>
  <c r="G496" i="8"/>
  <c r="G497" i="8"/>
  <c r="G498" i="8"/>
  <c r="G499" i="8"/>
  <c r="G500" i="8"/>
  <c r="G501" i="8"/>
  <c r="G502" i="8"/>
  <c r="G503" i="8"/>
  <c r="G504" i="8"/>
  <c r="G505" i="8"/>
  <c r="G506" i="8"/>
  <c r="G508" i="8"/>
  <c r="G509" i="8"/>
  <c r="G510" i="8"/>
  <c r="G511" i="8"/>
  <c r="G512" i="8"/>
  <c r="G513" i="8"/>
  <c r="G514" i="8"/>
  <c r="G515" i="8"/>
  <c r="G516" i="8"/>
  <c r="G517" i="8"/>
  <c r="G518"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3" i="8"/>
  <c r="F514" i="8"/>
  <c r="F515" i="8"/>
  <c r="F516" i="8"/>
  <c r="F517" i="8"/>
  <c r="F518"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4" i="8"/>
  <c r="G405" i="8"/>
  <c r="O5" i="8" s="1"/>
  <c r="G406" i="8"/>
  <c r="O6" i="8" s="1"/>
  <c r="G407" i="8"/>
  <c r="O7" i="8" s="1"/>
  <c r="G408" i="8"/>
  <c r="O8" i="8" s="1"/>
  <c r="G409" i="8"/>
  <c r="O9" i="8" s="1"/>
  <c r="G410" i="8"/>
  <c r="O10" i="8" s="1"/>
  <c r="O11" i="8"/>
  <c r="G412" i="8"/>
  <c r="O12" i="8" s="1"/>
  <c r="G413" i="8"/>
  <c r="O13" i="8" s="1"/>
  <c r="G414" i="8"/>
  <c r="O14" i="8" s="1"/>
  <c r="G415" i="8"/>
  <c r="O15" i="8" s="1"/>
  <c r="G416" i="8"/>
  <c r="O16" i="8" s="1"/>
  <c r="G417" i="8"/>
  <c r="O17" i="8" s="1"/>
  <c r="G418" i="8"/>
  <c r="O18" i="8" s="1"/>
  <c r="G419" i="8"/>
  <c r="O19" i="8" s="1"/>
  <c r="G420" i="8"/>
  <c r="O20" i="8" s="1"/>
  <c r="G421" i="8"/>
  <c r="O21" i="8" s="1"/>
  <c r="G422" i="8"/>
  <c r="O22" i="8" s="1"/>
  <c r="G423" i="8"/>
  <c r="O23" i="8" s="1"/>
  <c r="G424" i="8"/>
  <c r="O24" i="8" s="1"/>
  <c r="G425" i="8"/>
  <c r="O25" i="8" s="1"/>
  <c r="G426" i="8"/>
  <c r="O26" i="8" s="1"/>
  <c r="G427" i="8"/>
  <c r="O27" i="8" s="1"/>
  <c r="G428" i="8"/>
  <c r="O28" i="8" s="1"/>
  <c r="G429" i="8"/>
  <c r="O29" i="8" s="1"/>
  <c r="G430" i="8"/>
  <c r="O30" i="8" s="1"/>
  <c r="G431" i="8"/>
  <c r="O31" i="8" s="1"/>
  <c r="G432" i="8"/>
  <c r="O32" i="8" s="1"/>
  <c r="G433" i="8"/>
  <c r="O33" i="8" s="1"/>
  <c r="G434" i="8"/>
  <c r="O34" i="8" s="1"/>
  <c r="G435" i="8"/>
  <c r="O35" i="8" s="1"/>
  <c r="G436" i="8"/>
  <c r="O36" i="8" s="1"/>
  <c r="G437" i="8"/>
  <c r="O37" i="8" s="1"/>
  <c r="G438" i="8"/>
  <c r="O38" i="8" s="1"/>
  <c r="O4" i="8"/>
  <c r="F409" i="8"/>
  <c r="F410"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05" i="8"/>
  <c r="F406" i="8"/>
  <c r="F407" i="8"/>
  <c r="F408"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4" i="8"/>
  <c r="H365" i="8"/>
  <c r="H366" i="8"/>
  <c r="H367" i="8"/>
  <c r="H368" i="8"/>
  <c r="H369" i="8"/>
  <c r="H370" i="8"/>
  <c r="H371" i="8"/>
  <c r="H372" i="8"/>
  <c r="H373" i="8"/>
  <c r="H374" i="8"/>
  <c r="H375" i="8"/>
  <c r="H376" i="8"/>
  <c r="H377" i="8"/>
  <c r="H378" i="8"/>
  <c r="H379" i="8"/>
  <c r="H380" i="8"/>
  <c r="H381" i="8"/>
  <c r="H382" i="8"/>
  <c r="H383" i="8"/>
  <c r="H384" i="8"/>
  <c r="H385" i="8"/>
  <c r="H386" i="8"/>
  <c r="H387" i="8"/>
  <c r="H388" i="8"/>
  <c r="H389" i="8"/>
  <c r="H390" i="8"/>
  <c r="H391" i="8"/>
  <c r="H392" i="8"/>
  <c r="H393" i="8"/>
  <c r="H394" i="8"/>
  <c r="H395" i="8"/>
  <c r="H396" i="8"/>
  <c r="H397" i="8"/>
  <c r="H398" i="8"/>
  <c r="I384" i="8"/>
  <c r="M24" i="8" s="1"/>
  <c r="I365" i="8"/>
  <c r="M5" i="8" s="1"/>
  <c r="I366" i="8"/>
  <c r="M6" i="8" s="1"/>
  <c r="I367" i="8"/>
  <c r="M7" i="8" s="1"/>
  <c r="I368" i="8"/>
  <c r="M8" i="8" s="1"/>
  <c r="I369" i="8"/>
  <c r="M9" i="8" s="1"/>
  <c r="I370" i="8"/>
  <c r="M10" i="8" s="1"/>
  <c r="I371" i="8"/>
  <c r="M11" i="8" s="1"/>
  <c r="I372" i="8"/>
  <c r="M12" i="8" s="1"/>
  <c r="I373" i="8"/>
  <c r="M13" i="8" s="1"/>
  <c r="I374" i="8"/>
  <c r="M14" i="8" s="1"/>
  <c r="I375" i="8"/>
  <c r="M15" i="8" s="1"/>
  <c r="I376" i="8"/>
  <c r="M16" i="8" s="1"/>
  <c r="I377" i="8"/>
  <c r="M17" i="8" s="1"/>
  <c r="I378" i="8"/>
  <c r="M18" i="8" s="1"/>
  <c r="I379" i="8"/>
  <c r="M19" i="8" s="1"/>
  <c r="I380" i="8"/>
  <c r="M20" i="8" s="1"/>
  <c r="I381" i="8"/>
  <c r="M21" i="8" s="1"/>
  <c r="I382" i="8"/>
  <c r="M22" i="8" s="1"/>
  <c r="I383" i="8"/>
  <c r="M23" i="8" s="1"/>
  <c r="I385" i="8"/>
  <c r="M25" i="8" s="1"/>
  <c r="I386" i="8"/>
  <c r="M26" i="8" s="1"/>
  <c r="I387" i="8"/>
  <c r="M27" i="8" s="1"/>
  <c r="I388" i="8"/>
  <c r="M28" i="8" s="1"/>
  <c r="I389" i="8"/>
  <c r="M29" i="8" s="1"/>
  <c r="I390" i="8"/>
  <c r="M30" i="8" s="1"/>
  <c r="I391" i="8"/>
  <c r="M31" i="8" s="1"/>
  <c r="I392" i="8"/>
  <c r="M32" i="8" s="1"/>
  <c r="I393" i="8"/>
  <c r="M33" i="8" s="1"/>
  <c r="I394" i="8"/>
  <c r="M34" i="8" s="1"/>
  <c r="I395" i="8"/>
  <c r="M35" i="8" s="1"/>
  <c r="I396" i="8"/>
  <c r="M36" i="8" s="1"/>
  <c r="I397" i="8"/>
  <c r="M37" i="8" s="1"/>
  <c r="I398" i="8"/>
  <c r="M38" i="8" s="1"/>
  <c r="J5"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4" i="8"/>
  <c r="H348" i="8"/>
  <c r="K28" i="8" s="1"/>
  <c r="H334" i="8"/>
  <c r="K14" i="8" s="1"/>
  <c r="H335" i="8"/>
  <c r="K15" i="8" s="1"/>
  <c r="H336" i="8"/>
  <c r="K16" i="8" s="1"/>
  <c r="H337" i="8"/>
  <c r="K17" i="8" s="1"/>
  <c r="H338" i="8"/>
  <c r="K18" i="8" s="1"/>
  <c r="H339" i="8"/>
  <c r="K19" i="8" s="1"/>
  <c r="H340" i="8"/>
  <c r="K20" i="8" s="1"/>
  <c r="H341" i="8"/>
  <c r="K21" i="8" s="1"/>
  <c r="H342" i="8"/>
  <c r="K22" i="8" s="1"/>
  <c r="H343" i="8"/>
  <c r="K23" i="8" s="1"/>
  <c r="H344" i="8"/>
  <c r="K24" i="8" s="1"/>
  <c r="H345" i="8"/>
  <c r="K25" i="8" s="1"/>
  <c r="H346" i="8"/>
  <c r="K26" i="8" s="1"/>
  <c r="H347" i="8"/>
  <c r="K27" i="8" s="1"/>
  <c r="H349" i="8"/>
  <c r="K29" i="8" s="1"/>
  <c r="H350" i="8"/>
  <c r="K30" i="8" s="1"/>
  <c r="H351" i="8"/>
  <c r="K31" i="8" s="1"/>
  <c r="H352" i="8"/>
  <c r="K32" i="8" s="1"/>
  <c r="H353" i="8"/>
  <c r="K33" i="8" s="1"/>
  <c r="H354" i="8"/>
  <c r="K34" i="8" s="1"/>
  <c r="H355" i="8"/>
  <c r="K35" i="8" s="1"/>
  <c r="H356" i="8"/>
  <c r="K36" i="8" s="1"/>
  <c r="H357" i="8"/>
  <c r="K37" i="8" s="1"/>
  <c r="H358" i="8"/>
  <c r="K38" i="8" s="1"/>
  <c r="K9" i="8"/>
  <c r="H330" i="8"/>
  <c r="K10" i="8" s="1"/>
  <c r="K11" i="8"/>
  <c r="H332" i="8"/>
  <c r="K12" i="8" s="1"/>
  <c r="H333" i="8"/>
  <c r="K13" i="8" s="1"/>
  <c r="H325" i="8"/>
  <c r="K5" i="8" s="1"/>
  <c r="H326" i="8"/>
  <c r="K6" i="8" s="1"/>
  <c r="H327" i="8"/>
  <c r="K7" i="8" s="1"/>
  <c r="H328" i="8"/>
  <c r="K8" i="8" s="1"/>
  <c r="K4"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25" i="8"/>
  <c r="G326" i="8"/>
  <c r="G327" i="8"/>
  <c r="G328" i="8"/>
  <c r="F344" i="8"/>
  <c r="F329" i="8"/>
  <c r="F330" i="8"/>
  <c r="F331" i="8"/>
  <c r="F332" i="8"/>
  <c r="F333" i="8"/>
  <c r="F334" i="8"/>
  <c r="F335" i="8"/>
  <c r="F336" i="8"/>
  <c r="F337" i="8"/>
  <c r="F338" i="8"/>
  <c r="F339" i="8"/>
  <c r="F340" i="8"/>
  <c r="F341" i="8"/>
  <c r="F342" i="8"/>
  <c r="F343" i="8"/>
  <c r="F345" i="8"/>
  <c r="F346" i="8"/>
  <c r="F347" i="8"/>
  <c r="F348" i="8"/>
  <c r="F349" i="8"/>
  <c r="F350" i="8"/>
  <c r="F351" i="8"/>
  <c r="F352" i="8"/>
  <c r="F353" i="8"/>
  <c r="F354" i="8"/>
  <c r="F355" i="8"/>
  <c r="F356" i="8"/>
  <c r="F357" i="8"/>
  <c r="F358" i="8"/>
  <c r="F325" i="8"/>
  <c r="F326" i="8"/>
  <c r="F327" i="8"/>
  <c r="F328"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4" i="8"/>
  <c r="G316" i="8"/>
  <c r="H317" i="8"/>
  <c r="I37" i="8" s="1"/>
  <c r="H314" i="8"/>
  <c r="I34" i="8" s="1"/>
  <c r="H315" i="8"/>
  <c r="I35" i="8" s="1"/>
  <c r="H316" i="8"/>
  <c r="I36" i="8" s="1"/>
  <c r="H318" i="8"/>
  <c r="I38" i="8" s="1"/>
  <c r="H296" i="8"/>
  <c r="I16" i="8" s="1"/>
  <c r="H297" i="8"/>
  <c r="I17" i="8" s="1"/>
  <c r="H298" i="8"/>
  <c r="I18" i="8" s="1"/>
  <c r="H299" i="8"/>
  <c r="I19" i="8" s="1"/>
  <c r="H300" i="8"/>
  <c r="I20" i="8" s="1"/>
  <c r="H301" i="8"/>
  <c r="I21" i="8" s="1"/>
  <c r="H302" i="8"/>
  <c r="I22" i="8" s="1"/>
  <c r="H303" i="8"/>
  <c r="I23" i="8" s="1"/>
  <c r="H304" i="8"/>
  <c r="I24" i="8" s="1"/>
  <c r="H305" i="8"/>
  <c r="I25" i="8" s="1"/>
  <c r="H306" i="8"/>
  <c r="I26" i="8" s="1"/>
  <c r="H307" i="8"/>
  <c r="I27" i="8" s="1"/>
  <c r="H308" i="8"/>
  <c r="I28" i="8" s="1"/>
  <c r="H309" i="8"/>
  <c r="I29" i="8" s="1"/>
  <c r="H310" i="8"/>
  <c r="I30" i="8" s="1"/>
  <c r="H311" i="8"/>
  <c r="I31" i="8" s="1"/>
  <c r="H312" i="8"/>
  <c r="I32" i="8" s="1"/>
  <c r="H313" i="8"/>
  <c r="I33" i="8" s="1"/>
  <c r="H294" i="8"/>
  <c r="I14" i="8" s="1"/>
  <c r="H295" i="8"/>
  <c r="I15" i="8" s="1"/>
  <c r="H289" i="8"/>
  <c r="I9" i="8" s="1"/>
  <c r="H290" i="8"/>
  <c r="I10" i="8" s="1"/>
  <c r="H291" i="8"/>
  <c r="I11" i="8" s="1"/>
  <c r="H292" i="8"/>
  <c r="I12" i="8" s="1"/>
  <c r="H293" i="8"/>
  <c r="I13" i="8" s="1"/>
  <c r="H285" i="8"/>
  <c r="I5" i="8" s="1"/>
  <c r="H286" i="8"/>
  <c r="I6" i="8" s="1"/>
  <c r="H287" i="8"/>
  <c r="I7" i="8" s="1"/>
  <c r="H288" i="8"/>
  <c r="I8" i="8" s="1"/>
  <c r="I4" i="8"/>
  <c r="G300" i="8"/>
  <c r="G294" i="8"/>
  <c r="G295" i="8"/>
  <c r="G296" i="8"/>
  <c r="G297" i="8"/>
  <c r="G298" i="8"/>
  <c r="G299" i="8"/>
  <c r="G301" i="8"/>
  <c r="G302" i="8"/>
  <c r="G303" i="8"/>
  <c r="G304" i="8"/>
  <c r="G305" i="8"/>
  <c r="G306" i="8"/>
  <c r="G307" i="8"/>
  <c r="G308" i="8"/>
  <c r="G309" i="8"/>
  <c r="G310" i="8"/>
  <c r="G311" i="8"/>
  <c r="G312" i="8"/>
  <c r="G313" i="8"/>
  <c r="G314" i="8"/>
  <c r="G315" i="8"/>
  <c r="G317" i="8"/>
  <c r="G318" i="8"/>
  <c r="G289" i="8"/>
  <c r="G290" i="8"/>
  <c r="G291" i="8"/>
  <c r="G292" i="8"/>
  <c r="G293" i="8"/>
  <c r="G285" i="8"/>
  <c r="G286" i="8"/>
  <c r="G287" i="8"/>
  <c r="J85" i="8"/>
  <c r="J86" i="8"/>
  <c r="J87" i="8"/>
  <c r="J88" i="8"/>
  <c r="J90" i="8"/>
  <c r="J91" i="8"/>
  <c r="J92" i="8"/>
  <c r="J93" i="8"/>
  <c r="J94" i="8"/>
  <c r="J95" i="8"/>
  <c r="J96" i="8"/>
  <c r="J97" i="8"/>
  <c r="J98" i="8"/>
  <c r="J99" i="8"/>
  <c r="J100" i="8"/>
  <c r="J101" i="8"/>
  <c r="J102" i="8"/>
  <c r="J103" i="8"/>
  <c r="J104" i="8"/>
  <c r="J105" i="8"/>
  <c r="J106" i="8"/>
  <c r="J107" i="8"/>
  <c r="J108" i="8"/>
  <c r="J109" i="8"/>
  <c r="J111" i="8"/>
  <c r="J112" i="8"/>
  <c r="J113" i="8"/>
  <c r="J114" i="8"/>
  <c r="J115" i="8"/>
  <c r="J116" i="8"/>
  <c r="J117" i="8"/>
  <c r="J118" i="8"/>
  <c r="I85" i="8"/>
  <c r="I86" i="8"/>
  <c r="I87" i="8"/>
  <c r="I88" i="8"/>
  <c r="I90" i="8"/>
  <c r="I91" i="8"/>
  <c r="I92" i="8"/>
  <c r="I93" i="8"/>
  <c r="I94" i="8"/>
  <c r="I95" i="8"/>
  <c r="I96" i="8"/>
  <c r="I97" i="8"/>
  <c r="I98" i="8"/>
  <c r="I99" i="8"/>
  <c r="I101" i="8"/>
  <c r="I102" i="8"/>
  <c r="I103" i="8"/>
  <c r="I104" i="8"/>
  <c r="I105" i="8"/>
  <c r="I106" i="8"/>
  <c r="I107" i="8"/>
  <c r="I108" i="8"/>
  <c r="I109" i="8"/>
  <c r="I110" i="8"/>
  <c r="I111" i="8"/>
  <c r="I112" i="8"/>
  <c r="I113" i="8"/>
  <c r="I114" i="8"/>
  <c r="I115" i="8"/>
  <c r="I116" i="8"/>
  <c r="I117" i="8"/>
  <c r="I118" i="8"/>
  <c r="H85" i="8"/>
  <c r="H86" i="8"/>
  <c r="H87" i="8"/>
  <c r="H88" i="8"/>
  <c r="H90"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G125" i="8"/>
  <c r="G5" i="8" s="1"/>
  <c r="G126" i="8"/>
  <c r="G6" i="8" s="1"/>
  <c r="G127" i="8"/>
  <c r="G7" i="8" s="1"/>
  <c r="G128" i="8"/>
  <c r="G8" i="8" s="1"/>
  <c r="G129" i="8"/>
  <c r="G9" i="8" s="1"/>
  <c r="G130" i="8"/>
  <c r="G10" i="8" s="1"/>
  <c r="G131" i="8"/>
  <c r="G11" i="8" s="1"/>
  <c r="G132" i="8"/>
  <c r="G12" i="8" s="1"/>
  <c r="G133" i="8"/>
  <c r="G13" i="8" s="1"/>
  <c r="G134" i="8"/>
  <c r="G14" i="8" s="1"/>
  <c r="G135" i="8"/>
  <c r="G15" i="8" s="1"/>
  <c r="G136" i="8"/>
  <c r="G16" i="8" s="1"/>
  <c r="G137" i="8"/>
  <c r="G17" i="8" s="1"/>
  <c r="G138" i="8"/>
  <c r="G18" i="8" s="1"/>
  <c r="G139" i="8"/>
  <c r="G19" i="8" s="1"/>
  <c r="G140" i="8"/>
  <c r="G20" i="8" s="1"/>
  <c r="G141" i="8"/>
  <c r="G21" i="8" s="1"/>
  <c r="G142" i="8"/>
  <c r="G22" i="8" s="1"/>
  <c r="G143" i="8"/>
  <c r="G23" i="8" s="1"/>
  <c r="G144" i="8"/>
  <c r="G24" i="8" s="1"/>
  <c r="G145" i="8"/>
  <c r="G25" i="8" s="1"/>
  <c r="G146" i="8"/>
  <c r="G26" i="8" s="1"/>
  <c r="G147" i="8"/>
  <c r="G27" i="8" s="1"/>
  <c r="G148" i="8"/>
  <c r="G28" i="8" s="1"/>
  <c r="G149" i="8"/>
  <c r="G29" i="8" s="1"/>
  <c r="G150" i="8"/>
  <c r="G30" i="8" s="1"/>
  <c r="G151" i="8"/>
  <c r="G31" i="8" s="1"/>
  <c r="G152" i="8"/>
  <c r="G32" i="8" s="1"/>
  <c r="G153" i="8"/>
  <c r="G33" i="8" s="1"/>
  <c r="G154" i="8"/>
  <c r="G34" i="8" s="1"/>
  <c r="G155" i="8"/>
  <c r="G35" i="8" s="1"/>
  <c r="G156" i="8"/>
  <c r="G36" i="8" s="1"/>
  <c r="G157" i="8"/>
  <c r="G37" i="8" s="1"/>
  <c r="G158" i="8"/>
  <c r="G38" i="8" s="1"/>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4" i="8"/>
  <c r="G4" i="8"/>
  <c r="J119" i="8" l="1"/>
  <c r="H40" i="5"/>
  <c r="I74" i="5"/>
  <c r="H19" i="5"/>
  <c r="I68" i="5"/>
  <c r="I40" i="5"/>
  <c r="I56" i="5"/>
  <c r="H68" i="5"/>
  <c r="H56" i="5"/>
  <c r="I24" i="5"/>
  <c r="H77" i="5"/>
  <c r="J6" i="4" s="1"/>
  <c r="H74" i="5"/>
  <c r="I19" i="5"/>
  <c r="I5" i="5"/>
  <c r="F77" i="5"/>
  <c r="E77" i="5"/>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4" i="8"/>
  <c r="I77" i="5" l="1"/>
  <c r="K6" i="4" s="1"/>
  <c r="L6" i="4"/>
  <c r="E9" i="8"/>
  <c r="E6" i="8"/>
  <c r="E7" i="8"/>
  <c r="E8" i="8"/>
  <c r="E10" i="8"/>
  <c r="E11" i="8"/>
  <c r="E12" i="8"/>
  <c r="E13" i="8"/>
  <c r="E14" i="8"/>
  <c r="E15" i="8"/>
  <c r="E16" i="8"/>
  <c r="E19" i="8"/>
  <c r="E20" i="8"/>
  <c r="E21" i="8"/>
  <c r="E22" i="8"/>
  <c r="E23" i="8"/>
  <c r="E24" i="8"/>
  <c r="E25" i="8"/>
  <c r="E26" i="8"/>
  <c r="E27" i="8"/>
  <c r="E28" i="8"/>
  <c r="E31" i="8"/>
  <c r="E32" i="8"/>
  <c r="E33" i="8"/>
  <c r="E34" i="8"/>
  <c r="E35" i="8"/>
  <c r="E36" i="8"/>
  <c r="E37" i="8"/>
  <c r="E38" i="8"/>
  <c r="E4" i="8"/>
  <c r="E5" i="8"/>
  <c r="E17" i="8"/>
  <c r="E18" i="8"/>
  <c r="E29" i="8"/>
  <c r="E30" i="8"/>
  <c r="F119" i="8"/>
  <c r="G119" i="8"/>
  <c r="G40" i="9"/>
  <c r="F40" i="9"/>
  <c r="E40" i="9"/>
  <c r="F40" i="6"/>
  <c r="L7" i="4" s="1"/>
  <c r="E40" i="6"/>
  <c r="E519" i="8"/>
  <c r="E359" i="8"/>
  <c r="E319" i="8"/>
  <c r="E439" i="8"/>
  <c r="F399" i="8"/>
  <c r="E399" i="8"/>
  <c r="M4" i="8"/>
  <c r="H40" i="9" l="1"/>
  <c r="K3" i="4" s="1"/>
  <c r="I119" i="8"/>
  <c r="J11" i="4" s="1"/>
  <c r="H119" i="8"/>
  <c r="L11" i="4" s="1"/>
  <c r="G359" i="8"/>
  <c r="J10" i="4" s="1"/>
  <c r="F359" i="8"/>
  <c r="L10" i="4" s="1"/>
  <c r="H359" i="8"/>
  <c r="H519" i="8"/>
  <c r="F319" i="8"/>
  <c r="L4" i="4" s="1"/>
  <c r="F519" i="8"/>
  <c r="L12" i="4" s="1"/>
  <c r="G519" i="8"/>
  <c r="H319" i="8"/>
  <c r="G319" i="8"/>
  <c r="J4" i="4" s="1"/>
  <c r="F439" i="8"/>
  <c r="L9" i="4" s="1"/>
  <c r="G439" i="8"/>
  <c r="J9" i="4" s="1"/>
  <c r="G399" i="8"/>
  <c r="H399" i="8"/>
  <c r="L5" i="4" s="1"/>
  <c r="K39" i="8" l="1"/>
  <c r="K10" i="4" s="1"/>
  <c r="J39" i="8"/>
  <c r="I10" i="4" s="1"/>
  <c r="F39" i="8" l="1"/>
  <c r="I8" i="4" s="1"/>
  <c r="P39" i="8" l="1"/>
  <c r="I12" i="4" s="1"/>
  <c r="Q39" i="8"/>
  <c r="K12" i="4" s="1"/>
  <c r="N39" i="8"/>
  <c r="I9" i="4" s="1"/>
  <c r="L39" i="8"/>
  <c r="I5" i="4" s="1"/>
  <c r="O39" i="8"/>
  <c r="M39" i="8"/>
  <c r="H39" i="8"/>
  <c r="I4" i="4" s="1"/>
  <c r="G39" i="8"/>
  <c r="D39" i="8"/>
  <c r="I11" i="4" s="1"/>
  <c r="E159" i="8" l="1"/>
  <c r="E119" i="8"/>
  <c r="I39" i="8" l="1"/>
  <c r="K4" i="4" s="1"/>
  <c r="E39" i="8"/>
  <c r="K11" i="4" s="1"/>
  <c r="F159" i="8"/>
  <c r="L8" i="4" s="1"/>
  <c r="G159" i="8"/>
  <c r="J8" i="4" s="1"/>
</calcChain>
</file>

<file path=xl/sharedStrings.xml><?xml version="1.0" encoding="utf-8"?>
<sst xmlns="http://schemas.openxmlformats.org/spreadsheetml/2006/main" count="1770" uniqueCount="386">
  <si>
    <t>ASTA Tariff Impact Reference Sheet</t>
  </si>
  <si>
    <t>Trading Partner</t>
  </si>
  <si>
    <t>FTA partner</t>
  </si>
  <si>
    <t>New Agreement Announced with the US</t>
  </si>
  <si>
    <r>
      <t xml:space="preserve">Initial IEEPA Tariffs 
</t>
    </r>
    <r>
      <rPr>
        <sz val="9"/>
        <color theme="0"/>
        <rFont val="Calibri"/>
        <family val="2"/>
      </rPr>
      <t xml:space="preserve">(other than baseline)
</t>
    </r>
  </si>
  <si>
    <r>
      <t xml:space="preserve">Tariff Delta 
</t>
    </r>
    <r>
      <rPr>
        <sz val="9"/>
        <color theme="0"/>
        <rFont val="Calibri"/>
        <family val="2"/>
      </rPr>
      <t>(initial reciprocal tariff-New reciprocal tariff announced)</t>
    </r>
  </si>
  <si>
    <t>Priority Products</t>
  </si>
  <si>
    <r>
      <t xml:space="preserve">Value of US imports 
</t>
    </r>
    <r>
      <rPr>
        <sz val="9"/>
        <color theme="0"/>
        <rFont val="Calibri"/>
        <family val="2"/>
      </rPr>
      <t>(Aug through Dec 2024 as a proxy)</t>
    </r>
  </si>
  <si>
    <r>
      <t xml:space="preserve">YTG Tariff Cost Estimate
</t>
    </r>
    <r>
      <rPr>
        <sz val="10"/>
        <color theme="0"/>
        <rFont val="Calibri"/>
        <family val="2"/>
      </rPr>
      <t>(Aug thru Dec 2025)</t>
    </r>
  </si>
  <si>
    <r>
      <rPr>
        <b/>
        <sz val="11"/>
        <color theme="0"/>
        <rFont val="Calibri"/>
        <family val="2"/>
      </rPr>
      <t>Incremental YTG Tariff Cost Estimate</t>
    </r>
    <r>
      <rPr>
        <sz val="11"/>
        <color theme="0"/>
        <rFont val="Calibri"/>
        <family val="2"/>
      </rPr>
      <t xml:space="preserve">
</t>
    </r>
    <r>
      <rPr>
        <sz val="9"/>
        <color theme="0"/>
        <rFont val="Calibri"/>
        <family val="2"/>
      </rPr>
      <t>(Aug through Dec 2025)</t>
    </r>
  </si>
  <si>
    <t>Full-year Tariff Exposure Estimate</t>
  </si>
  <si>
    <r>
      <t xml:space="preserve">Value of US exports 
</t>
    </r>
    <r>
      <rPr>
        <sz val="9"/>
        <color theme="0"/>
        <rFont val="Calibri"/>
        <family val="2"/>
      </rPr>
      <t>(Aug through Dec 2024 as a proxy)</t>
    </r>
  </si>
  <si>
    <t>Treatment of US Exports</t>
  </si>
  <si>
    <t>Notes</t>
  </si>
  <si>
    <r>
      <rPr>
        <b/>
        <sz val="12"/>
        <color theme="1"/>
        <rFont val="Calibri"/>
        <family val="2"/>
      </rPr>
      <t>Vietnam</t>
    </r>
    <r>
      <rPr>
        <b/>
        <sz val="11"/>
        <color theme="1"/>
        <rFont val="Calibri"/>
        <family val="2"/>
      </rPr>
      <t xml:space="preserve">
</t>
    </r>
    <r>
      <rPr>
        <sz val="8"/>
        <color theme="1"/>
        <rFont val="Calibri"/>
        <family val="2"/>
      </rPr>
      <t>(Deal announced 2 July with more details forthcoming)</t>
    </r>
  </si>
  <si>
    <t>Yes</t>
  </si>
  <si>
    <t>Spices</t>
  </si>
  <si>
    <r>
      <rPr>
        <b/>
        <sz val="12"/>
        <color theme="1"/>
        <rFont val="Calibri"/>
        <family val="2"/>
      </rPr>
      <t>India</t>
    </r>
    <r>
      <rPr>
        <b/>
        <sz val="11"/>
        <color theme="1"/>
        <rFont val="Calibri"/>
        <family val="2"/>
      </rPr>
      <t xml:space="preserve">
</t>
    </r>
    <r>
      <rPr>
        <sz val="8"/>
        <color theme="1"/>
        <rFont val="Calibri"/>
        <family val="2"/>
      </rPr>
      <t>(Deal announced 30 July with more details forthcoming)</t>
    </r>
  </si>
  <si>
    <r>
      <rPr>
        <b/>
        <sz val="12"/>
        <color rgb="FFFF0000"/>
        <rFont val="Calibri"/>
        <family val="2"/>
      </rPr>
      <t xml:space="preserve">50%
</t>
    </r>
    <r>
      <rPr>
        <b/>
        <sz val="12"/>
        <color rgb="FF00B050"/>
        <rFont val="Calibri"/>
        <family val="2"/>
      </rPr>
      <t xml:space="preserve">
</t>
    </r>
    <r>
      <rPr>
        <b/>
        <sz val="12"/>
        <color rgb="FFFF0000"/>
        <rFont val="Calibri"/>
        <family val="2"/>
      </rPr>
      <t xml:space="preserve">Effective 27 August  
</t>
    </r>
    <r>
      <rPr>
        <sz val="9"/>
        <color rgb="FF000000"/>
        <rFont val="Calibri"/>
        <family val="2"/>
      </rPr>
      <t>25% IEEPA/reciprocal tariff 
+ 25% IEEPA/Russia oil purchases</t>
    </r>
  </si>
  <si>
    <t>Increased tariff on imports is likely due to more pressure to bring India back to the table for greater/new concessions.</t>
  </si>
  <si>
    <t>FRN published on 27 August, increasing India's reciprocal tariff by 25% to 50%.  This may be a negotiating tactic to bring India to the table to conclude a trade deal to benefit the United States.  Tariff cost exposure  incorporates 50% tariff increase.</t>
  </si>
  <si>
    <t>Mexico</t>
  </si>
  <si>
    <t>USMCA</t>
  </si>
  <si>
    <t>Free on USMCA-compliant goods
25% on non-USMCA compliant goods</t>
  </si>
  <si>
    <r>
      <rPr>
        <b/>
        <sz val="12"/>
        <color rgb="FFFF0000"/>
        <rFont val="Calibri"/>
        <family val="2"/>
      </rPr>
      <t xml:space="preserve">25% </t>
    </r>
    <r>
      <rPr>
        <sz val="12"/>
        <color theme="1"/>
        <rFont val="Calibri"/>
        <family val="2"/>
      </rPr>
      <t xml:space="preserve">
</t>
    </r>
    <r>
      <rPr>
        <sz val="9"/>
        <color theme="1"/>
        <rFont val="Calibri"/>
        <family val="2"/>
      </rPr>
      <t>on non-USMCA compliant imports</t>
    </r>
    <r>
      <rPr>
        <sz val="12"/>
        <color theme="1"/>
        <rFont val="Calibri"/>
        <family val="2"/>
      </rPr>
      <t xml:space="preserve">
</t>
    </r>
    <r>
      <rPr>
        <b/>
        <sz val="12"/>
        <color rgb="FFFF0000"/>
        <rFont val="Calibri"/>
        <family val="2"/>
      </rPr>
      <t>Effective 29 October: 30%</t>
    </r>
    <r>
      <rPr>
        <sz val="12"/>
        <color theme="1"/>
        <rFont val="Calibri"/>
        <family val="2"/>
      </rPr>
      <t xml:space="preserve">
</t>
    </r>
    <r>
      <rPr>
        <sz val="9"/>
        <color theme="1"/>
        <rFont val="Calibri"/>
        <family val="2"/>
      </rPr>
      <t>on non-USMCA compliant imports</t>
    </r>
  </si>
  <si>
    <r>
      <t xml:space="preserve">--
</t>
    </r>
    <r>
      <rPr>
        <sz val="12"/>
        <color rgb="FFFF0000"/>
        <rFont val="Calibri"/>
        <family val="2"/>
      </rPr>
      <t>Effective 29 October:
5% increase</t>
    </r>
  </si>
  <si>
    <r>
      <rPr>
        <b/>
        <sz val="12"/>
        <color theme="1"/>
        <rFont val="Calibri"/>
        <family val="2"/>
      </rPr>
      <t>European Union</t>
    </r>
    <r>
      <rPr>
        <b/>
        <sz val="11"/>
        <color theme="1"/>
        <rFont val="Calibri"/>
        <family val="2"/>
      </rPr>
      <t xml:space="preserve">
</t>
    </r>
    <r>
      <rPr>
        <sz val="8"/>
        <color theme="1"/>
        <rFont val="Calibri"/>
        <family val="2"/>
      </rPr>
      <t>(Deal announced 27 July with more details forthcoming)</t>
    </r>
  </si>
  <si>
    <r>
      <rPr>
        <b/>
        <sz val="10"/>
        <color rgb="FF000000"/>
        <rFont val="Calibri"/>
        <family val="2"/>
      </rPr>
      <t>1)</t>
    </r>
    <r>
      <rPr>
        <sz val="10"/>
        <color rgb="FF000000"/>
        <rFont val="Calibri"/>
        <family val="2"/>
      </rPr>
      <t xml:space="preserve"> For products with a standard/MFN tariff rate &lt;15%,</t>
    </r>
    <r>
      <rPr>
        <b/>
        <sz val="10"/>
        <color rgb="FF000000"/>
        <rFont val="Calibri"/>
        <family val="2"/>
      </rPr>
      <t xml:space="preserve"> new tariff is 15%
2)</t>
    </r>
    <r>
      <rPr>
        <sz val="10"/>
        <color rgb="FF000000"/>
        <rFont val="Calibri"/>
        <family val="2"/>
      </rPr>
      <t xml:space="preserve"> For products with a standard/MFN tariff rate &gt;15%, tariff is </t>
    </r>
    <r>
      <rPr>
        <b/>
        <sz val="10"/>
        <color rgb="FF000000"/>
        <rFont val="Calibri"/>
        <family val="2"/>
      </rPr>
      <t>MFN</t>
    </r>
  </si>
  <si>
    <t>Delta requires level of current US MFN rate applied on imports.  Will be different for each tariff line.</t>
  </si>
  <si>
    <t>EU has indicated may reduce tariffs on "processed foods".  Likely minimal benefit for US grown spices.</t>
  </si>
  <si>
    <r>
      <rPr>
        <b/>
        <sz val="12"/>
        <color theme="1"/>
        <rFont val="Calibri"/>
        <family val="2"/>
      </rPr>
      <t>Indonesia</t>
    </r>
    <r>
      <rPr>
        <b/>
        <sz val="11"/>
        <color theme="1"/>
        <rFont val="Calibri"/>
        <family val="2"/>
      </rPr>
      <t xml:space="preserve">
</t>
    </r>
    <r>
      <rPr>
        <sz val="8"/>
        <color theme="1"/>
        <rFont val="Calibri"/>
        <family val="2"/>
      </rPr>
      <t>(Deal announced 15 July with more details forthcoming)</t>
    </r>
  </si>
  <si>
    <t>Announcement on US-Indonesia agreement calls out "may also identify certain commodities that are not naturally available or domestically produced in the United States for a further reduction in the reciprocal tariff rate."
On 26 August, Indonesia’s Coordinating Minister for Economic Affairs noted, "We are waiting for their response, but during the meeting, basically, the principal (exemption) has been agreed for products not produced in the U.S., such as palm oil and cocoa and rubber ... it will be zero or close to zero". No official announcement from the Administration and no known timeline.</t>
  </si>
  <si>
    <t>China</t>
  </si>
  <si>
    <r>
      <t xml:space="preserve">30%
</t>
    </r>
    <r>
      <rPr>
        <sz val="9"/>
        <color theme="1"/>
        <rFont val="Calibri"/>
        <family val="2"/>
      </rPr>
      <t xml:space="preserve">10% reciprocal tariff + 20% IEEPA fentanyl </t>
    </r>
  </si>
  <si>
    <r>
      <rPr>
        <b/>
        <sz val="12"/>
        <color rgb="FFFF0000"/>
        <rFont val="Calibri"/>
        <family val="2"/>
      </rPr>
      <t xml:space="preserve">30%
</t>
    </r>
    <r>
      <rPr>
        <sz val="9"/>
        <color rgb="FF000000"/>
        <rFont val="Calibri"/>
        <family val="2"/>
      </rPr>
      <t xml:space="preserve">10% reciprocal tariff + 20% IEEPA fentanyl 
</t>
    </r>
    <r>
      <rPr>
        <b/>
        <sz val="12"/>
        <color rgb="FFFF0000"/>
        <rFont val="Calibri"/>
        <family val="2"/>
      </rPr>
      <t xml:space="preserve">
Effective 10 November: 54%
</t>
    </r>
    <r>
      <rPr>
        <sz val="9"/>
        <color rgb="FF000000"/>
        <rFont val="Calibri"/>
        <family val="2"/>
      </rPr>
      <t xml:space="preserve">34% reciprocal tariff + 
20% IEEPA fentanyl </t>
    </r>
  </si>
  <si>
    <r>
      <t xml:space="preserve">--
</t>
    </r>
    <r>
      <rPr>
        <sz val="12"/>
        <color rgb="FFFF0000"/>
        <rFont val="Calibri"/>
        <family val="2"/>
      </rPr>
      <t>Effective 10 November:
24% increase</t>
    </r>
  </si>
  <si>
    <t>Estimated full year tariff cost exposure from retaliatory tariffs: $490,000</t>
  </si>
  <si>
    <t>Tariff cost estimate for year to go and full year exposure is based on current IEEPA fentanyl and reciprocal tariff of 30%. Once higher reciprocal tariff becomes into effect, we will provide an updated analysis.</t>
  </si>
  <si>
    <t>Peru</t>
  </si>
  <si>
    <t>US-Peru</t>
  </si>
  <si>
    <t>--</t>
  </si>
  <si>
    <t>Madagascar</t>
  </si>
  <si>
    <t>Canada</t>
  </si>
  <si>
    <r>
      <t xml:space="preserve">35% 
</t>
    </r>
    <r>
      <rPr>
        <sz val="9"/>
        <rFont val="Calibri"/>
        <family val="2"/>
      </rPr>
      <t>on non-USMCA compliant goods</t>
    </r>
    <r>
      <rPr>
        <sz val="9"/>
        <color rgb="FFFF0000"/>
        <rFont val="Calibri"/>
        <family val="2"/>
      </rPr>
      <t xml:space="preserve">
</t>
    </r>
  </si>
  <si>
    <r>
      <t xml:space="preserve">10% 
</t>
    </r>
    <r>
      <rPr>
        <sz val="9"/>
        <color theme="1"/>
        <rFont val="Calibri"/>
        <family val="2"/>
      </rPr>
      <t>on non-USMCA compliant imports</t>
    </r>
  </si>
  <si>
    <t>Tariff cost exposure only applied on non-USMCA compliant goods.</t>
  </si>
  <si>
    <t>Turkey</t>
  </si>
  <si>
    <t>Egypt</t>
  </si>
  <si>
    <t>Brazil</t>
  </si>
  <si>
    <r>
      <rPr>
        <b/>
        <sz val="12"/>
        <color rgb="FFFF0000"/>
        <rFont val="Calibri"/>
        <family val="2"/>
      </rPr>
      <t>50%</t>
    </r>
    <r>
      <rPr>
        <b/>
        <sz val="11"/>
        <color rgb="FFFF0000"/>
        <rFont val="Calibri"/>
        <family val="2"/>
      </rPr>
      <t xml:space="preserve">
</t>
    </r>
    <r>
      <rPr>
        <sz val="9"/>
        <color theme="1"/>
        <rFont val="Calibri"/>
        <family val="2"/>
      </rPr>
      <t xml:space="preserve">10% reciprocal tariff on 7 August + 40% additional Brazil IEEPA tariff on 6 August </t>
    </r>
  </si>
  <si>
    <t>Sri Lanka</t>
  </si>
  <si>
    <t>Colombia</t>
  </si>
  <si>
    <t>US-Colombia</t>
  </si>
  <si>
    <t>Guatemala</t>
  </si>
  <si>
    <t>DR CAFTA</t>
  </si>
  <si>
    <t>Cameroon</t>
  </si>
  <si>
    <t>New Zealand</t>
  </si>
  <si>
    <t>Costa Rica</t>
  </si>
  <si>
    <r>
      <rPr>
        <b/>
        <sz val="12"/>
        <color theme="1"/>
        <rFont val="Calibri"/>
        <family val="2"/>
      </rPr>
      <t>Philippines</t>
    </r>
    <r>
      <rPr>
        <b/>
        <sz val="11"/>
        <color theme="1"/>
        <rFont val="Calibri"/>
        <family val="2"/>
      </rPr>
      <t xml:space="preserve">
</t>
    </r>
    <r>
      <rPr>
        <sz val="8"/>
        <color theme="1"/>
        <rFont val="Calibri"/>
        <family val="2"/>
      </rPr>
      <t>(Deal announced 22 July with more details forthcoming)</t>
    </r>
  </si>
  <si>
    <t>Trinidad and Tobago</t>
  </si>
  <si>
    <t>Iceland</t>
  </si>
  <si>
    <t>Democratic Republic of the Congo</t>
  </si>
  <si>
    <t>Afghanistan</t>
  </si>
  <si>
    <t>Uganda</t>
  </si>
  <si>
    <t>Bolivia</t>
  </si>
  <si>
    <t>Brunei</t>
  </si>
  <si>
    <t>Chad</t>
  </si>
  <si>
    <t>Albania</t>
  </si>
  <si>
    <t>Algeria</t>
  </si>
  <si>
    <t>Andorra</t>
  </si>
  <si>
    <t>Angola</t>
  </si>
  <si>
    <t>Anguilla</t>
  </si>
  <si>
    <t>Antigua and Barbuda</t>
  </si>
  <si>
    <t>Argentina</t>
  </si>
  <si>
    <t>Armenia</t>
  </si>
  <si>
    <t>Aruba</t>
  </si>
  <si>
    <t>Australia</t>
  </si>
  <si>
    <t>US-Australia</t>
  </si>
  <si>
    <t>Azerbaijan</t>
  </si>
  <si>
    <t>Bahamas</t>
  </si>
  <si>
    <t>Bahrain</t>
  </si>
  <si>
    <t>US-Bahrain</t>
  </si>
  <si>
    <t>Bangladesh</t>
  </si>
  <si>
    <t>Barbados</t>
  </si>
  <si>
    <t>Belarus</t>
  </si>
  <si>
    <t>Exempt from Reciprocal Tariffs as per Section 3(b) of Executive Order.</t>
  </si>
  <si>
    <t>Belize</t>
  </si>
  <si>
    <t>Benin</t>
  </si>
  <si>
    <t>Bermuda</t>
  </si>
  <si>
    <t>Bhutan</t>
  </si>
  <si>
    <t>Bosnia and Herzegovina</t>
  </si>
  <si>
    <t>Botswana</t>
  </si>
  <si>
    <t>British Indian Ocean Territory</t>
  </si>
  <si>
    <t>British Virgin Islands</t>
  </si>
  <si>
    <t>Burkina Faso</t>
  </si>
  <si>
    <t>Burundi</t>
  </si>
  <si>
    <t>Cabo Verde</t>
  </si>
  <si>
    <r>
      <rPr>
        <b/>
        <sz val="12"/>
        <color theme="1"/>
        <rFont val="Calibri"/>
        <family val="2"/>
      </rPr>
      <t>Cambodia</t>
    </r>
    <r>
      <rPr>
        <b/>
        <sz val="11"/>
        <color theme="1"/>
        <rFont val="Calibri"/>
        <family val="2"/>
      </rPr>
      <t xml:space="preserve">
</t>
    </r>
    <r>
      <rPr>
        <sz val="8"/>
        <color theme="1"/>
        <rFont val="Calibri"/>
        <family val="2"/>
      </rPr>
      <t>(Deal announced 30 July with more details forthcoming)</t>
    </r>
  </si>
  <si>
    <t>Cayman Islands</t>
  </si>
  <si>
    <t>Central African Republic</t>
  </si>
  <si>
    <t>Chile</t>
  </si>
  <si>
    <t>US-Chile</t>
  </si>
  <si>
    <t>Christmas Island</t>
  </si>
  <si>
    <t>Cocos (Keeling) Islands</t>
  </si>
  <si>
    <t>Comoros</t>
  </si>
  <si>
    <t>Cook Islands</t>
  </si>
  <si>
    <t>Cuba</t>
  </si>
  <si>
    <t>Curaçao</t>
  </si>
  <si>
    <t>Djibouti</t>
  </si>
  <si>
    <t>Dominica</t>
  </si>
  <si>
    <t>Malaysia</t>
  </si>
  <si>
    <t>Côte d`Ivoire</t>
  </si>
  <si>
    <t>El Salvador</t>
  </si>
  <si>
    <t>Equatorial Guinea</t>
  </si>
  <si>
    <t>Eritrea</t>
  </si>
  <si>
    <t>Eswatini (Swaziland)</t>
  </si>
  <si>
    <t>Ethiopia</t>
  </si>
  <si>
    <t>Falkland Islands</t>
  </si>
  <si>
    <t>Faroe Islands</t>
  </si>
  <si>
    <t>Fiji</t>
  </si>
  <si>
    <t>French Guiana</t>
  </si>
  <si>
    <t>French Polynesia</t>
  </si>
  <si>
    <t>French Southern and Antarctic Lands</t>
  </si>
  <si>
    <t>Gabon</t>
  </si>
  <si>
    <t>Gambia</t>
  </si>
  <si>
    <t>Georgia</t>
  </si>
  <si>
    <t>Gibraltar</t>
  </si>
  <si>
    <t>Greenland</t>
  </si>
  <si>
    <t>Grenada</t>
  </si>
  <si>
    <t>Guadeloupe</t>
  </si>
  <si>
    <t>Guinea</t>
  </si>
  <si>
    <t>Guinea-Bissau</t>
  </si>
  <si>
    <t>Guyana</t>
  </si>
  <si>
    <t>Haiti</t>
  </si>
  <si>
    <t>Heard and McDonald Islands</t>
  </si>
  <si>
    <t>Honduras</t>
  </si>
  <si>
    <t>Hong Kong</t>
  </si>
  <si>
    <t>Switzerland</t>
  </si>
  <si>
    <t>Iran</t>
  </si>
  <si>
    <t>Iraq</t>
  </si>
  <si>
    <t>Israel</t>
  </si>
  <si>
    <t>US-Israel</t>
  </si>
  <si>
    <t>Jamaica</t>
  </si>
  <si>
    <t>Jordan</t>
  </si>
  <si>
    <t>US-Jordan</t>
  </si>
  <si>
    <t>Kazakhstan</t>
  </si>
  <si>
    <t>Kenya</t>
  </si>
  <si>
    <t>Kiribati</t>
  </si>
  <si>
    <t>Kosovo</t>
  </si>
  <si>
    <t>Kuwait</t>
  </si>
  <si>
    <t>Kyrgyzstan</t>
  </si>
  <si>
    <t>Laos</t>
  </si>
  <si>
    <t>Lebanon</t>
  </si>
  <si>
    <t>Lesotho</t>
  </si>
  <si>
    <t>Liberia</t>
  </si>
  <si>
    <t>Libya</t>
  </si>
  <si>
    <t>Liechtenstein</t>
  </si>
  <si>
    <t>Macau</t>
  </si>
  <si>
    <t>Malawi</t>
  </si>
  <si>
    <r>
      <rPr>
        <b/>
        <sz val="12"/>
        <color theme="1"/>
        <rFont val="Calibri"/>
        <family val="2"/>
      </rPr>
      <t>Thailand</t>
    </r>
    <r>
      <rPr>
        <b/>
        <sz val="11"/>
        <color theme="1"/>
        <rFont val="Calibri"/>
        <family val="2"/>
      </rPr>
      <t xml:space="preserve">
</t>
    </r>
    <r>
      <rPr>
        <sz val="8"/>
        <color theme="1"/>
        <rFont val="Calibri"/>
        <family val="2"/>
      </rPr>
      <t>(Deal announced 30 July with more details forthcoming)</t>
    </r>
  </si>
  <si>
    <t>Maldives</t>
  </si>
  <si>
    <t>Mali</t>
  </si>
  <si>
    <t>Marshall Islands</t>
  </si>
  <si>
    <t>Martinique</t>
  </si>
  <si>
    <t>Mauritania</t>
  </si>
  <si>
    <t>Mauritius</t>
  </si>
  <si>
    <t>Mayotte</t>
  </si>
  <si>
    <t>Ghana</t>
  </si>
  <si>
    <t>Micronesia</t>
  </si>
  <si>
    <t>Moldova</t>
  </si>
  <si>
    <t>Monaco</t>
  </si>
  <si>
    <t>Mongolia</t>
  </si>
  <si>
    <t>Montenegro</t>
  </si>
  <si>
    <t xml:space="preserve">Montserrat </t>
  </si>
  <si>
    <t>Morocco</t>
  </si>
  <si>
    <t>US-Morocco</t>
  </si>
  <si>
    <t>Mozambique</t>
  </si>
  <si>
    <t>Myanmar (Burma)</t>
  </si>
  <si>
    <t>Namibia</t>
  </si>
  <si>
    <t>Nauru</t>
  </si>
  <si>
    <t>Nepal</t>
  </si>
  <si>
    <t>New Caledonia</t>
  </si>
  <si>
    <t>Nicaragua</t>
  </si>
  <si>
    <t>Niger</t>
  </si>
  <si>
    <t>Norfolk Island</t>
  </si>
  <si>
    <t>North Macedonia</t>
  </si>
  <si>
    <t>Norway</t>
  </si>
  <si>
    <t>Oman</t>
  </si>
  <si>
    <t>US-Oman</t>
  </si>
  <si>
    <r>
      <rPr>
        <b/>
        <sz val="12"/>
        <color theme="1"/>
        <rFont val="Calibri"/>
        <family val="2"/>
      </rPr>
      <t>Pakistan</t>
    </r>
    <r>
      <rPr>
        <b/>
        <sz val="11"/>
        <color theme="1"/>
        <rFont val="Calibri"/>
        <family val="2"/>
      </rPr>
      <t xml:space="preserve">
</t>
    </r>
    <r>
      <rPr>
        <sz val="8"/>
        <color theme="1"/>
        <rFont val="Calibri"/>
        <family val="2"/>
      </rPr>
      <t>(Deal announced 30 July with more details forthcoming)</t>
    </r>
  </si>
  <si>
    <t>Palau</t>
  </si>
  <si>
    <t>Panama</t>
  </si>
  <si>
    <t>US-Panama</t>
  </si>
  <si>
    <t>Papua New Guinea</t>
  </si>
  <si>
    <t>Paraguay</t>
  </si>
  <si>
    <t>Ecuador</t>
  </si>
  <si>
    <t>Qatar</t>
  </si>
  <si>
    <t>Republic of the Congo</t>
  </si>
  <si>
    <t>Reunion</t>
  </si>
  <si>
    <t>ROTW Baseline</t>
  </si>
  <si>
    <t>Russia</t>
  </si>
  <si>
    <t>Rwanda</t>
  </si>
  <si>
    <t>Saint Helena</t>
  </si>
  <si>
    <t>Saint Kitts and Nevis</t>
  </si>
  <si>
    <t>Saint Lucia</t>
  </si>
  <si>
    <t>Saint Pierre and Miquelon</t>
  </si>
  <si>
    <t>Saint Vincent and the Grenadines</t>
  </si>
  <si>
    <t>Samoa</t>
  </si>
  <si>
    <t>San Marino</t>
  </si>
  <si>
    <t>São Tomé and Príncipe</t>
  </si>
  <si>
    <t>Saudi Arabia</t>
  </si>
  <si>
    <t>Senegal</t>
  </si>
  <si>
    <t>Serbia</t>
  </si>
  <si>
    <t>Seychelles</t>
  </si>
  <si>
    <t>Sierra Leone</t>
  </si>
  <si>
    <t>Singapore</t>
  </si>
  <si>
    <t>US-Singapore</t>
  </si>
  <si>
    <t>Sint Maarten</t>
  </si>
  <si>
    <t>Solomon Islands</t>
  </si>
  <si>
    <t>Somalia</t>
  </si>
  <si>
    <t>South Africa</t>
  </si>
  <si>
    <r>
      <rPr>
        <b/>
        <sz val="12"/>
        <color theme="1"/>
        <rFont val="Calibri"/>
        <family val="2"/>
      </rPr>
      <t>South Korea</t>
    </r>
    <r>
      <rPr>
        <b/>
        <sz val="11"/>
        <color theme="1"/>
        <rFont val="Calibri"/>
        <family val="2"/>
      </rPr>
      <t xml:space="preserve">
</t>
    </r>
    <r>
      <rPr>
        <sz val="8"/>
        <color theme="1"/>
        <rFont val="Calibri"/>
        <family val="2"/>
      </rPr>
      <t>(Deal announced 30 July with more details forthcoming)</t>
    </r>
  </si>
  <si>
    <t>KORUS</t>
  </si>
  <si>
    <t>South Sudan</t>
  </si>
  <si>
    <t>Sudan</t>
  </si>
  <si>
    <t>Suriname</t>
  </si>
  <si>
    <t>Svalbard and Jan Mayen</t>
  </si>
  <si>
    <r>
      <rPr>
        <b/>
        <sz val="12"/>
        <color theme="1"/>
        <rFont val="Calibri"/>
        <family val="2"/>
      </rPr>
      <t>Japan</t>
    </r>
    <r>
      <rPr>
        <b/>
        <sz val="11"/>
        <color theme="1"/>
        <rFont val="Calibri"/>
        <family val="2"/>
      </rPr>
      <t xml:space="preserve">
</t>
    </r>
    <r>
      <rPr>
        <sz val="8"/>
        <color theme="1"/>
        <rFont val="Calibri"/>
        <family val="2"/>
      </rPr>
      <t>(Deal announced 22 July with more details forthcoming)</t>
    </r>
  </si>
  <si>
    <t>US-Japan</t>
  </si>
  <si>
    <t>Syria</t>
  </si>
  <si>
    <t>Taiwan</t>
  </si>
  <si>
    <t>Tajikistan</t>
  </si>
  <si>
    <t>Tanzania</t>
  </si>
  <si>
    <t>Dominican Republic</t>
  </si>
  <si>
    <t>Timor-Leste</t>
  </si>
  <si>
    <t>Togo</t>
  </si>
  <si>
    <t>Tokelau</t>
  </si>
  <si>
    <t>Tonga</t>
  </si>
  <si>
    <t>Tunisia</t>
  </si>
  <si>
    <t>Nigeria</t>
  </si>
  <si>
    <t>Turkmenistan</t>
  </si>
  <si>
    <t>Turks and Caicos Islands</t>
  </si>
  <si>
    <t>Tuvalu</t>
  </si>
  <si>
    <t>Ukraine</t>
  </si>
  <si>
    <t>United Arab Emirates</t>
  </si>
  <si>
    <r>
      <rPr>
        <b/>
        <sz val="12"/>
        <color theme="1"/>
        <rFont val="Calibri"/>
        <family val="2"/>
      </rPr>
      <t>United Kingdom</t>
    </r>
    <r>
      <rPr>
        <b/>
        <sz val="11"/>
        <color theme="1"/>
        <rFont val="Calibri"/>
        <family val="2"/>
      </rPr>
      <t xml:space="preserve">
</t>
    </r>
    <r>
      <rPr>
        <sz val="8"/>
        <color theme="1"/>
        <rFont val="Calibri"/>
        <family val="2"/>
      </rPr>
      <t xml:space="preserve">(Deal announced in May as part of agreement) </t>
    </r>
  </si>
  <si>
    <t>Uruguay</t>
  </si>
  <si>
    <t>Uzbekistan</t>
  </si>
  <si>
    <t>Vanuatu</t>
  </si>
  <si>
    <t>Venezuela</t>
  </si>
  <si>
    <t>West Bank</t>
  </si>
  <si>
    <t>Yemen</t>
  </si>
  <si>
    <t>Zambia</t>
  </si>
  <si>
    <t>Zimbabwe</t>
  </si>
  <si>
    <t>Notes on tariffs</t>
  </si>
  <si>
    <t xml:space="preserve">Reciprocal, Trafficking, Fentanyl tariffs announced on or before 2 April </t>
  </si>
  <si>
    <r>
      <t>Countries with new tariff rates lower than the initial reciprocal tariff in </t>
    </r>
    <r>
      <rPr>
        <sz val="10"/>
        <color rgb="FF00B050"/>
        <rFont val="Calibri"/>
        <family val="2"/>
      </rPr>
      <t>green</t>
    </r>
    <r>
      <rPr>
        <sz val="10"/>
        <color theme="0"/>
        <rFont val="Calibri"/>
        <family val="2"/>
      </rPr>
      <t> and where higher in </t>
    </r>
    <r>
      <rPr>
        <sz val="10"/>
        <color rgb="FFFF0000"/>
        <rFont val="Calibri"/>
        <family val="2"/>
      </rPr>
      <t>red</t>
    </r>
  </si>
  <si>
    <t>Initial reciprocal tariff-New reciprocal tariff announced</t>
  </si>
  <si>
    <t>Market and Current IEEPA Tariff</t>
  </si>
  <si>
    <t>Canda - 35% if non-USMCA compliant</t>
  </si>
  <si>
    <t>China - 30%</t>
  </si>
  <si>
    <t>India - 25%</t>
  </si>
  <si>
    <t>Madagascar - 15%</t>
  </si>
  <si>
    <t>Mexico - 25% if non-USMCA compliant</t>
  </si>
  <si>
    <t>Peru - 10%</t>
  </si>
  <si>
    <t>Turkey - 15%</t>
  </si>
  <si>
    <t>Colombia - 10%</t>
  </si>
  <si>
    <t>Brazil - 50%</t>
  </si>
  <si>
    <t>Egypt - 10%</t>
  </si>
  <si>
    <t>Guatemala - 10%</t>
  </si>
  <si>
    <t>Sri Lanka - 20%</t>
  </si>
  <si>
    <t>HS Code</t>
  </si>
  <si>
    <t>US MFN rate % or average</t>
  </si>
  <si>
    <t>Aug - Dec 2024</t>
  </si>
  <si>
    <r>
      <t xml:space="preserve">Non-USMCA Compliant Incremental YTG  </t>
    </r>
    <r>
      <rPr>
        <b/>
        <sz val="11"/>
        <color rgb="FFFF0000"/>
        <rFont val="Calibri"/>
        <family val="2"/>
      </rPr>
      <t>Exposure</t>
    </r>
  </si>
  <si>
    <r>
      <t xml:space="preserve">YTG  </t>
    </r>
    <r>
      <rPr>
        <b/>
        <sz val="11"/>
        <color rgb="FFFF0000"/>
        <rFont val="Calibri"/>
        <family val="2"/>
      </rPr>
      <t>Exposure</t>
    </r>
  </si>
  <si>
    <r>
      <t xml:space="preserve">YTG incremental </t>
    </r>
    <r>
      <rPr>
        <b/>
        <sz val="11"/>
        <color rgb="FFFF0000"/>
        <rFont val="Calibri"/>
        <family val="2"/>
      </rPr>
      <t>Exposure</t>
    </r>
  </si>
  <si>
    <r>
      <t xml:space="preserve">Non-USMCA Compliant  YTG  </t>
    </r>
    <r>
      <rPr>
        <b/>
        <sz val="11"/>
        <color rgb="FFFF0000"/>
        <rFont val="Calibri"/>
        <family val="2"/>
      </rPr>
      <t>Exposure</t>
    </r>
  </si>
  <si>
    <r>
      <t xml:space="preserve">YTG  incremental </t>
    </r>
    <r>
      <rPr>
        <b/>
        <sz val="11"/>
        <color rgb="FFFF0000"/>
        <rFont val="Calibri"/>
        <family val="2"/>
      </rPr>
      <t>Exposure</t>
    </r>
  </si>
  <si>
    <r>
      <t xml:space="preserve">YTG   </t>
    </r>
    <r>
      <rPr>
        <b/>
        <sz val="11"/>
        <color rgb="FFFF0000"/>
        <rFont val="Calibri"/>
        <family val="2"/>
      </rPr>
      <t>Exposure</t>
    </r>
  </si>
  <si>
    <r>
      <t xml:space="preserve">YTG incremental  </t>
    </r>
    <r>
      <rPr>
        <b/>
        <sz val="11"/>
        <color rgb="FFFF0000"/>
        <rFont val="Calibri"/>
        <family val="2"/>
      </rPr>
      <t>Exposure</t>
    </r>
  </si>
  <si>
    <t>071290</t>
  </si>
  <si>
    <t>1.3-29.8</t>
  </si>
  <si>
    <t>090411</t>
  </si>
  <si>
    <t>Free</t>
  </si>
  <si>
    <t>090412</t>
  </si>
  <si>
    <t>090421</t>
  </si>
  <si>
    <t>Free -.94</t>
  </si>
  <si>
    <t>090422</t>
  </si>
  <si>
    <t>Free - 1.17</t>
  </si>
  <si>
    <t>090510</t>
  </si>
  <si>
    <t>090520</t>
  </si>
  <si>
    <t>090611</t>
  </si>
  <si>
    <t>090619</t>
  </si>
  <si>
    <t>090620</t>
  </si>
  <si>
    <t>090710</t>
  </si>
  <si>
    <t>090720</t>
  </si>
  <si>
    <t>090811</t>
  </si>
  <si>
    <t>090812</t>
  </si>
  <si>
    <t>090821</t>
  </si>
  <si>
    <t>090822</t>
  </si>
  <si>
    <t>Free or .28</t>
  </si>
  <si>
    <t>090831</t>
  </si>
  <si>
    <t>090832</t>
  </si>
  <si>
    <t>090921</t>
  </si>
  <si>
    <t>090922</t>
  </si>
  <si>
    <t>090931</t>
  </si>
  <si>
    <t>090932</t>
  </si>
  <si>
    <t>090961</t>
  </si>
  <si>
    <t>090962</t>
  </si>
  <si>
    <t>091011</t>
  </si>
  <si>
    <t>091012</t>
  </si>
  <si>
    <t>091020</t>
  </si>
  <si>
    <t>091030</t>
  </si>
  <si>
    <t>091091</t>
  </si>
  <si>
    <t>091099</t>
  </si>
  <si>
    <t>Free-4.8</t>
  </si>
  <si>
    <t>Free - 6</t>
  </si>
  <si>
    <t>Free or 1.05</t>
  </si>
  <si>
    <t>Total</t>
  </si>
  <si>
    <t>Market:</t>
  </si>
  <si>
    <t>IEEPA Tariff as of 7 Aug</t>
  </si>
  <si>
    <r>
      <rPr>
        <b/>
        <sz val="12"/>
        <color rgb="FFFFFFFF"/>
        <rFont val="Calibri"/>
        <family val="2"/>
      </rPr>
      <t>Delta</t>
    </r>
    <r>
      <rPr>
        <b/>
        <sz val="9"/>
        <color rgb="FFFFFFFF"/>
        <rFont val="Calibri"/>
        <family val="2"/>
      </rPr>
      <t xml:space="preserve">
(new tariff-10% IEEPA baseline reciprocal)</t>
    </r>
  </si>
  <si>
    <t>Initial  Tariff:</t>
  </si>
  <si>
    <t>2024 FY data</t>
  </si>
  <si>
    <r>
      <t xml:space="preserve">Full year 
</t>
    </r>
    <r>
      <rPr>
        <b/>
        <sz val="11"/>
        <color rgb="FFFF0000"/>
        <rFont val="Calibri"/>
        <family val="2"/>
      </rPr>
      <t>Exposure</t>
    </r>
  </si>
  <si>
    <r>
      <t xml:space="preserve">YTG 
</t>
    </r>
    <r>
      <rPr>
        <b/>
        <sz val="11"/>
        <color rgb="FFFF0000"/>
        <rFont val="Calibri"/>
        <family val="2"/>
      </rPr>
      <t>Exposure</t>
    </r>
  </si>
  <si>
    <t>IEEPA Tariff as of 1 Aug</t>
  </si>
  <si>
    <t>Delta</t>
  </si>
  <si>
    <t>Initial IEEPA Tariff:</t>
  </si>
  <si>
    <t>25% if non-USMCA compliant</t>
  </si>
  <si>
    <t>Non-USMCA Complaint 
FY Data</t>
  </si>
  <si>
    <t>Non-USMCA Compliant 
Aug - Dec 2024</t>
  </si>
  <si>
    <r>
      <t xml:space="preserve">Full year non-USMCA Compliant
</t>
    </r>
    <r>
      <rPr>
        <b/>
        <sz val="11"/>
        <color rgb="FFFF0000"/>
        <rFont val="Calibri"/>
        <family val="2"/>
      </rPr>
      <t>Exposure</t>
    </r>
  </si>
  <si>
    <r>
      <t xml:space="preserve">Non-USMCA Compliant
YTG 
</t>
    </r>
    <r>
      <rPr>
        <b/>
        <sz val="11"/>
        <color rgb="FFFF0000"/>
        <rFont val="Calibri"/>
        <family val="2"/>
      </rPr>
      <t>Exposure</t>
    </r>
  </si>
  <si>
    <r>
      <t xml:space="preserve">Non-USMCA Compliant YTG incremental </t>
    </r>
    <r>
      <rPr>
        <b/>
        <sz val="11"/>
        <color rgb="FFFF0000"/>
        <rFont val="Calibri"/>
        <family val="2"/>
      </rPr>
      <t>Exposure</t>
    </r>
  </si>
  <si>
    <t>IEEPA Tariff as of 12 Aug</t>
  </si>
  <si>
    <t>30% (10% reciprocal +20% IEEPA)</t>
  </si>
  <si>
    <t>N/A</t>
  </si>
  <si>
    <t>India</t>
  </si>
  <si>
    <t>IEEPA Tariff as of 27 Aug</t>
  </si>
  <si>
    <r>
      <t xml:space="preserve">Delta
</t>
    </r>
    <r>
      <rPr>
        <b/>
        <sz val="9"/>
        <color theme="0"/>
        <rFont val="Calibri"/>
        <family val="2"/>
      </rPr>
      <t>(new tariff-10% IEEPA baseline reciprocal)</t>
    </r>
  </si>
  <si>
    <t>EU:  15% all inclusive rate into the United States unless MFN &gt; 15%</t>
  </si>
  <si>
    <t>Incremental tariff costs on US imports over the baseline tariff through end of the year</t>
  </si>
  <si>
    <r>
      <t xml:space="preserve">Specific Tariff Rate*
</t>
    </r>
    <r>
      <rPr>
        <sz val="9"/>
        <color theme="1"/>
        <rFont val="Calibri"/>
        <family val="2"/>
      </rPr>
      <t>(if applicable)</t>
    </r>
  </si>
  <si>
    <r>
      <t xml:space="preserve">Tariff Delta 
</t>
    </r>
    <r>
      <rPr>
        <b/>
        <sz val="9"/>
        <color theme="1"/>
        <rFont val="Calibri"/>
        <family val="2"/>
      </rPr>
      <t>(15% - 10% baseline - MFN)</t>
    </r>
  </si>
  <si>
    <t>15% Tariff applied (all inclusive)</t>
  </si>
  <si>
    <r>
      <t xml:space="preserve">YTG incremental </t>
    </r>
    <r>
      <rPr>
        <b/>
        <sz val="11"/>
        <color rgb="FFFF0000"/>
        <rFont val="Calibri"/>
        <family val="2"/>
      </rPr>
      <t>exposure</t>
    </r>
  </si>
  <si>
    <t>07129010</t>
  </si>
  <si>
    <t>07129015</t>
  </si>
  <si>
    <t>5.5¢/kg</t>
  </si>
  <si>
    <t>2.5¢/kg</t>
  </si>
  <si>
    <t>2.3¢/kg</t>
  </si>
  <si>
    <t>MFN&gt;15%</t>
  </si>
  <si>
    <t>07129060</t>
  </si>
  <si>
    <t>0-5</t>
  </si>
  <si>
    <t>0 - 1.17</t>
  </si>
  <si>
    <t>3¢/kg</t>
  </si>
  <si>
    <t>5¢/kg</t>
  </si>
  <si>
    <t>7.4¢/kg</t>
  </si>
  <si>
    <t xml:space="preserve">1¢/kg </t>
  </si>
  <si>
    <t>09109905</t>
  </si>
  <si>
    <t>09109910</t>
  </si>
  <si>
    <t>09109920</t>
  </si>
  <si>
    <t>09109950</t>
  </si>
  <si>
    <t>0.06¢/kg</t>
  </si>
  <si>
    <t>6.6¢/kg</t>
  </si>
  <si>
    <t>2.8¢/kg</t>
  </si>
  <si>
    <t>*MacMap was used for AVE calculation estimates. Per HTSUS guidance AVE is calculated as:</t>
  </si>
  <si>
    <t>EU tariff concessions</t>
  </si>
  <si>
    <t>EU MFN rate % or average</t>
  </si>
  <si>
    <t>New tariff from EU agreement (TBD)</t>
  </si>
  <si>
    <t>Tariff delta</t>
  </si>
  <si>
    <r>
      <t xml:space="preserve">YTG incremental </t>
    </r>
    <r>
      <rPr>
        <b/>
        <sz val="11"/>
        <color rgb="FF00B050"/>
        <rFont val="Calibri"/>
        <family val="2"/>
      </rPr>
      <t>SAVINGS</t>
    </r>
  </si>
  <si>
    <t>EU Import code</t>
  </si>
  <si>
    <t>Indonesia: 19% tariff on top of MFN</t>
  </si>
  <si>
    <t>IEEPA Tariff as of 15 July</t>
  </si>
  <si>
    <r>
      <t xml:space="preserve">Delta
</t>
    </r>
    <r>
      <rPr>
        <b/>
        <sz val="8"/>
        <color theme="0"/>
        <rFont val="Calibri"/>
        <family val="2"/>
      </rPr>
      <t>(new tariff-10% IEEPA baseline reciprocal)</t>
    </r>
  </si>
  <si>
    <t>Initial IEEPA Tariff: 39%</t>
  </si>
  <si>
    <t>Vietnam: 19% tariff on top of MFN</t>
  </si>
  <si>
    <t>Initial IEEPA Tariff: 46%</t>
  </si>
  <si>
    <r>
      <rPr>
        <sz val="12"/>
        <color rgb="FFFF0000"/>
        <rFont val="Calibri"/>
        <family val="2"/>
      </rPr>
      <t xml:space="preserve"> 
24% increase</t>
    </r>
  </si>
  <si>
    <t>Tariff cost exposure only applied on non-USMCA compliant goods.
Tariff increase to 30% on non-USMCA compliant imports paused for 90 days (until 29 Oct). Tariff cost estimate for year to go and full year exposure is based on current IEEPA fentanyl tariff of 25%. If/Once higher IEEPA fentanyl tariff becomes into effect, we will provide an updated analysis.</t>
  </si>
  <si>
    <t>US-EU joint statement is the first that includes mention of specific “unavailable natural resources” exempt from additional tariffs, although only cork called out for now. See below. “Additionally, effective as of 1 September 2025, the United States commits to apply only the MFN tariff to the following products of the European Union: unavailable natural resources (including cork)... The United States and the European Union agree to consider other sectors and products that are important for their economies and value chains for inclusion in the list of products for which only the MFN tariffs would apply.” 
Note -- spices from the EU was not included in ASTA's priority source countries.  However, helpful framework towards carve outs for specific categories by country.</t>
  </si>
  <si>
    <t>Estimated full year tariff cost exposure from retaliatory tariffs: $5.1 M.  For August through December:  $2.2 M
Canada announced removal of products from retaliatory tariffs beginning 1 September.  No official announcement on how this will be implemented.</t>
  </si>
  <si>
    <r>
      <t xml:space="preserve">Tariffs Implemented in </t>
    </r>
    <r>
      <rPr>
        <b/>
        <sz val="12"/>
        <color rgb="FFFFFF00"/>
        <rFont val="Calibri"/>
        <family val="2"/>
      </rPr>
      <t xml:space="preserve"> August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</si>
</sst>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0.0"/>
    <numFmt numFmtId="166" formatCode="_(&quot;$&quot;* #,##0_);_(&quot;$&quot;* \(#,##0\);_(&quot;$&quot;* &quot;-&quot;??_);_(@_)"/>
  </numFmts>
  <fonts count="47" x14ac:knownFonts="1">
    <font>
      <sz val="11"/>
      <color theme="1"/>
      <name val="Aptos Narrow"/>
      <family val="2"/>
      <scheme val="minor"/>
    </font>
    <font>
      <sz val="11"/>
      <color theme="1"/>
      <name val="Aptos Narrow"/>
      <family val="2"/>
      <scheme val="minor"/>
    </font>
    <font>
      <sz val="11"/>
      <color indexed="8"/>
      <name val="Aptos Narrow"/>
      <family val="2"/>
      <scheme val="minor"/>
    </font>
    <font>
      <b/>
      <sz val="11"/>
      <color theme="0"/>
      <name val="Calibri"/>
      <family val="2"/>
    </font>
    <font>
      <sz val="11"/>
      <color theme="1"/>
      <name val="Calibri"/>
      <family val="2"/>
    </font>
    <font>
      <b/>
      <sz val="11"/>
      <color rgb="FFFF0000"/>
      <name val="Calibri"/>
      <family val="2"/>
    </font>
    <font>
      <sz val="9"/>
      <color theme="1"/>
      <name val="Calibri"/>
      <family val="2"/>
    </font>
    <font>
      <sz val="9"/>
      <color theme="0"/>
      <name val="Calibri"/>
      <family val="2"/>
    </font>
    <font>
      <b/>
      <sz val="12"/>
      <color theme="0"/>
      <name val="Calibri"/>
      <family val="2"/>
    </font>
    <font>
      <b/>
      <sz val="12"/>
      <color rgb="FFFFFF00"/>
      <name val="Calibri"/>
      <family val="2"/>
    </font>
    <font>
      <sz val="12"/>
      <color theme="1"/>
      <name val="Calibri"/>
      <family val="2"/>
    </font>
    <font>
      <b/>
      <sz val="12"/>
      <color rgb="FFFF0000"/>
      <name val="Calibri"/>
      <family val="2"/>
    </font>
    <font>
      <b/>
      <sz val="12"/>
      <color rgb="FF00B050"/>
      <name val="Calibri"/>
      <family val="2"/>
    </font>
    <font>
      <sz val="12"/>
      <name val="Calibri"/>
      <family val="2"/>
    </font>
    <font>
      <b/>
      <sz val="14"/>
      <color theme="1"/>
      <name val="Calibri"/>
      <family val="2"/>
    </font>
    <font>
      <sz val="10"/>
      <color theme="0"/>
      <name val="Calibri"/>
      <family val="2"/>
    </font>
    <font>
      <sz val="10"/>
      <color rgb="FF00B050"/>
      <name val="Calibri"/>
      <family val="2"/>
    </font>
    <font>
      <sz val="10"/>
      <color rgb="FFFF0000"/>
      <name val="Calibri"/>
      <family val="2"/>
    </font>
    <font>
      <sz val="10"/>
      <color theme="1"/>
      <name val="Calibri"/>
      <family val="2"/>
    </font>
    <font>
      <sz val="9"/>
      <name val="Calibri"/>
      <family val="2"/>
    </font>
    <font>
      <sz val="9"/>
      <color rgb="FFFF0000"/>
      <name val="Calibri"/>
      <family val="2"/>
    </font>
    <font>
      <sz val="10"/>
      <color rgb="FF000000"/>
      <name val="Calibri"/>
      <family val="2"/>
    </font>
    <font>
      <b/>
      <sz val="10"/>
      <color rgb="FF000000"/>
      <name val="Calibri"/>
      <family val="2"/>
    </font>
    <font>
      <sz val="11"/>
      <color theme="0"/>
      <name val="Calibri"/>
      <family val="2"/>
    </font>
    <font>
      <b/>
      <sz val="18"/>
      <color rgb="FFFF0000"/>
      <name val="Calibri"/>
      <family val="2"/>
    </font>
    <font>
      <b/>
      <sz val="11"/>
      <color theme="1"/>
      <name val="Calibri"/>
      <family val="2"/>
    </font>
    <font>
      <b/>
      <sz val="11"/>
      <color theme="7"/>
      <name val="Calibri"/>
      <family val="2"/>
    </font>
    <font>
      <b/>
      <sz val="9"/>
      <color theme="1"/>
      <name val="Calibri"/>
      <family val="2"/>
    </font>
    <font>
      <sz val="11"/>
      <color rgb="FFFF0000"/>
      <name val="Calibri"/>
      <family val="2"/>
    </font>
    <font>
      <b/>
      <sz val="11"/>
      <color theme="9"/>
      <name val="Calibri"/>
      <family val="2"/>
    </font>
    <font>
      <b/>
      <sz val="11"/>
      <color rgb="FF00B050"/>
      <name val="Calibri"/>
      <family val="2"/>
    </font>
    <font>
      <b/>
      <sz val="8"/>
      <color theme="0"/>
      <name val="Calibri"/>
      <family val="2"/>
    </font>
    <font>
      <sz val="10.5"/>
      <color theme="1"/>
      <name val="Calibri"/>
      <family val="2"/>
    </font>
    <font>
      <b/>
      <sz val="9"/>
      <color theme="0"/>
      <name val="Calibri"/>
      <family val="2"/>
    </font>
    <font>
      <b/>
      <sz val="10"/>
      <color rgb="FFFF0000"/>
      <name val="Calibri"/>
      <family val="2"/>
    </font>
    <font>
      <b/>
      <sz val="11"/>
      <color theme="1"/>
      <name val="Aptos Narrow"/>
      <family val="2"/>
      <scheme val="minor"/>
    </font>
    <font>
      <sz val="11"/>
      <name val="Aptos Narrow"/>
      <family val="2"/>
    </font>
    <font>
      <b/>
      <sz val="12"/>
      <color theme="1"/>
      <name val="Calibri"/>
      <family val="2"/>
    </font>
    <font>
      <b/>
      <sz val="12"/>
      <color rgb="FF000000"/>
      <name val="Calibri"/>
      <family val="2"/>
    </font>
    <font>
      <sz val="8"/>
      <color theme="1"/>
      <name val="Calibri"/>
      <family val="2"/>
    </font>
    <font>
      <sz val="11"/>
      <color rgb="FF000000"/>
      <name val="Calibri"/>
      <family val="2"/>
    </font>
    <font>
      <b/>
      <sz val="12"/>
      <color rgb="FFFFFFFF"/>
      <name val="Calibri"/>
      <family val="2"/>
    </font>
    <font>
      <b/>
      <sz val="9"/>
      <color rgb="FFFFFFFF"/>
      <name val="Calibri"/>
      <family val="2"/>
    </font>
    <font>
      <sz val="12"/>
      <color rgb="FFFF0000"/>
      <name val="Calibri"/>
      <family val="2"/>
    </font>
    <font>
      <b/>
      <sz val="12"/>
      <color rgb="FFFF0000"/>
      <name val="Calibri"/>
      <family val="2"/>
    </font>
    <font>
      <sz val="9"/>
      <color rgb="FF000000"/>
      <name val="Calibri"/>
      <family val="2"/>
    </font>
    <font>
      <b/>
      <sz val="12"/>
      <color rgb="FF00B050"/>
      <name val="Calibri"/>
      <family val="2"/>
    </font>
  </fonts>
  <fills count="3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rgb="FFF2FAB8"/>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E1E165"/>
        <bgColor indexed="64"/>
      </patternFill>
    </fill>
    <fill>
      <patternFill patternType="solid">
        <fgColor rgb="FFEEF3CD"/>
        <bgColor indexed="64"/>
      </patternFill>
    </fill>
    <fill>
      <patternFill patternType="solid">
        <fgColor rgb="FFF12323"/>
        <bgColor indexed="64"/>
      </patternFill>
    </fill>
    <fill>
      <patternFill patternType="solid">
        <fgColor rgb="FFF3A7A9"/>
        <bgColor indexed="64"/>
      </patternFill>
    </fill>
    <fill>
      <patternFill patternType="solid">
        <fgColor rgb="FFF9BDBD"/>
        <bgColor indexed="64"/>
      </patternFill>
    </fill>
    <fill>
      <patternFill patternType="solid">
        <fgColor theme="0" tint="-0.249977111117893"/>
        <bgColor indexed="64"/>
      </patternFill>
    </fill>
    <fill>
      <patternFill patternType="solid">
        <fgColor rgb="FFCC6600"/>
        <bgColor indexed="64"/>
      </patternFill>
    </fill>
    <fill>
      <patternFill patternType="solid">
        <fgColor rgb="FFFFCC99"/>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0A2F41"/>
        <bgColor rgb="FF000000"/>
      </patternFill>
    </fill>
    <fill>
      <patternFill patternType="solid">
        <fgColor theme="7" tint="0.39997558519241921"/>
        <bgColor indexed="64"/>
      </patternFill>
    </fill>
    <fill>
      <patternFill patternType="solid">
        <fgColor rgb="FF9999FF"/>
        <bgColor indexed="64"/>
      </patternFill>
    </fill>
    <fill>
      <patternFill patternType="solid">
        <fgColor rgb="FFCCCCFF"/>
        <bgColor indexed="64"/>
      </patternFill>
    </fill>
    <fill>
      <patternFill patternType="solid">
        <fgColor rgb="FF00FF99"/>
        <bgColor indexed="64"/>
      </patternFill>
    </fill>
    <fill>
      <patternFill patternType="solid">
        <fgColor rgb="FFCC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cellStyleXfs>
  <cellXfs count="218">
    <xf numFmtId="0" fontId="0" fillId="0" borderId="0" xfId="0"/>
    <xf numFmtId="0" fontId="4" fillId="0" borderId="0" xfId="0" applyFont="1"/>
    <xf numFmtId="9" fontId="4" fillId="0" borderId="0" xfId="1" applyFont="1" applyFill="1" applyAlignment="1">
      <alignment horizontal="center" vertical="center"/>
    </xf>
    <xf numFmtId="9" fontId="4" fillId="0" borderId="1" xfId="1"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9" fontId="5" fillId="0" borderId="12" xfId="1" applyFont="1" applyFill="1" applyBorder="1" applyAlignment="1">
      <alignment horizontal="center" vertical="center"/>
    </xf>
    <xf numFmtId="9" fontId="4" fillId="0" borderId="0" xfId="1" applyFont="1" applyAlignment="1">
      <alignment horizontal="center" vertical="center"/>
    </xf>
    <xf numFmtId="0" fontId="3" fillId="2" borderId="5" xfId="0" applyFont="1" applyFill="1" applyBorder="1" applyAlignment="1">
      <alignment horizontal="center" vertical="center" wrapText="1"/>
    </xf>
    <xf numFmtId="0" fontId="8" fillId="2" borderId="5" xfId="0" applyFont="1" applyFill="1" applyBorder="1" applyAlignment="1">
      <alignment horizontal="center" vertical="center"/>
    </xf>
    <xf numFmtId="9" fontId="10" fillId="0" borderId="1" xfId="1" applyFont="1" applyFill="1" applyBorder="1" applyAlignment="1">
      <alignment horizontal="center" vertical="center"/>
    </xf>
    <xf numFmtId="9" fontId="11" fillId="0" borderId="12" xfId="1" applyFont="1" applyFill="1" applyBorder="1" applyAlignment="1">
      <alignment horizontal="center" vertical="center"/>
    </xf>
    <xf numFmtId="9" fontId="10" fillId="0" borderId="13" xfId="1" applyFont="1" applyFill="1" applyBorder="1" applyAlignment="1">
      <alignment horizontal="center" vertical="center"/>
    </xf>
    <xf numFmtId="0" fontId="10" fillId="0" borderId="0" xfId="0" applyFont="1"/>
    <xf numFmtId="9" fontId="10" fillId="0" borderId="12" xfId="1" applyFont="1" applyFill="1" applyBorder="1" applyAlignment="1">
      <alignment horizontal="center" vertical="center"/>
    </xf>
    <xf numFmtId="9" fontId="10" fillId="0" borderId="12" xfId="1" applyFont="1" applyFill="1" applyBorder="1" applyAlignment="1">
      <alignment horizontal="center" vertical="center" wrapText="1"/>
    </xf>
    <xf numFmtId="9" fontId="10" fillId="0" borderId="1" xfId="1" applyFont="1" applyFill="1" applyBorder="1" applyAlignment="1">
      <alignment horizontal="center" vertical="center" wrapText="1"/>
    </xf>
    <xf numFmtId="9" fontId="10" fillId="0" borderId="13" xfId="1" applyFont="1" applyFill="1" applyBorder="1" applyAlignment="1">
      <alignment horizontal="center" vertical="center" wrapText="1"/>
    </xf>
    <xf numFmtId="9" fontId="10" fillId="0" borderId="9" xfId="1" applyFont="1" applyFill="1" applyBorder="1" applyAlignment="1">
      <alignment horizontal="center" vertical="center"/>
    </xf>
    <xf numFmtId="9" fontId="10" fillId="0" borderId="3" xfId="1" applyFont="1" applyFill="1" applyBorder="1" applyAlignment="1">
      <alignment horizontal="center" vertical="center"/>
    </xf>
    <xf numFmtId="9" fontId="10" fillId="0" borderId="10" xfId="1" applyFont="1" applyFill="1" applyBorder="1" applyAlignment="1">
      <alignment horizontal="center" vertical="center"/>
    </xf>
    <xf numFmtId="9" fontId="13" fillId="0" borderId="13" xfId="1" quotePrefix="1" applyFont="1" applyFill="1" applyBorder="1" applyAlignment="1">
      <alignment horizontal="center" vertical="center"/>
    </xf>
    <xf numFmtId="9" fontId="12" fillId="0" borderId="12" xfId="1" applyFont="1" applyFill="1" applyBorder="1" applyAlignment="1">
      <alignment horizontal="center" vertical="center"/>
    </xf>
    <xf numFmtId="9" fontId="12" fillId="0" borderId="10" xfId="1" applyFont="1" applyFill="1" applyBorder="1" applyAlignment="1">
      <alignment horizontal="center" vertical="center"/>
    </xf>
    <xf numFmtId="9" fontId="8" fillId="2" borderId="6" xfId="1" applyFont="1" applyFill="1" applyBorder="1" applyAlignment="1">
      <alignment horizontal="center" vertical="center" wrapText="1"/>
    </xf>
    <xf numFmtId="9" fontId="8" fillId="2" borderId="7" xfId="1" applyFont="1" applyFill="1" applyBorder="1" applyAlignment="1">
      <alignment horizontal="center" vertical="center" wrapText="1"/>
    </xf>
    <xf numFmtId="9" fontId="8" fillId="2" borderId="4" xfId="1" applyFont="1" applyFill="1" applyBorder="1" applyAlignment="1">
      <alignment horizontal="center" vertical="center" wrapText="1"/>
    </xf>
    <xf numFmtId="0" fontId="10" fillId="0" borderId="1" xfId="0" applyFont="1" applyBorder="1"/>
    <xf numFmtId="0" fontId="4" fillId="0" borderId="1" xfId="0" applyFont="1" applyBorder="1"/>
    <xf numFmtId="9" fontId="15" fillId="3" borderId="3" xfId="1" applyFont="1" applyFill="1" applyBorder="1" applyAlignment="1">
      <alignment horizontal="center" vertical="center" wrapText="1"/>
    </xf>
    <xf numFmtId="9" fontId="15" fillId="3" borderId="14" xfId="1" applyFont="1" applyFill="1" applyBorder="1" applyAlignment="1">
      <alignment horizontal="center" vertical="center" wrapText="1"/>
    </xf>
    <xf numFmtId="9" fontId="8" fillId="2" borderId="1" xfId="1" applyFont="1" applyFill="1" applyBorder="1" applyAlignment="1">
      <alignment horizontal="center" vertical="center" wrapText="1"/>
    </xf>
    <xf numFmtId="9" fontId="12" fillId="0" borderId="3" xfId="1" applyFont="1" applyFill="1" applyBorder="1" applyAlignment="1">
      <alignment horizontal="center" vertical="center"/>
    </xf>
    <xf numFmtId="0" fontId="10" fillId="0" borderId="2" xfId="0" applyFont="1" applyBorder="1" applyAlignment="1">
      <alignment horizontal="center" vertical="center"/>
    </xf>
    <xf numFmtId="0" fontId="4" fillId="0" borderId="2" xfId="0" applyFont="1" applyBorder="1" applyAlignment="1">
      <alignment horizontal="center" vertical="center"/>
    </xf>
    <xf numFmtId="9" fontId="8" fillId="0" borderId="1" xfId="1" applyFont="1" applyFill="1" applyBorder="1" applyAlignment="1">
      <alignment horizontal="center"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14" fillId="0" borderId="0" xfId="0" applyFont="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0" xfId="0" applyFont="1" applyAlignment="1">
      <alignment horizontal="center" vertical="center"/>
    </xf>
    <xf numFmtId="0" fontId="21" fillId="0" borderId="2" xfId="0" applyFont="1" applyBorder="1" applyAlignment="1">
      <alignment horizontal="center" vertical="center"/>
    </xf>
    <xf numFmtId="0" fontId="18" fillId="0" borderId="8" xfId="0" applyFont="1" applyBorder="1" applyAlignment="1">
      <alignment horizontal="center" vertical="center"/>
    </xf>
    <xf numFmtId="164" fontId="4"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8" fillId="7" borderId="0" xfId="0" applyFont="1" applyFill="1" applyAlignment="1">
      <alignment vertical="center"/>
    </xf>
    <xf numFmtId="0" fontId="8" fillId="7" borderId="0" xfId="0" applyFont="1" applyFill="1" applyAlignment="1">
      <alignment horizontal="left" vertical="center"/>
    </xf>
    <xf numFmtId="9" fontId="8" fillId="7" borderId="0" xfId="0" applyNumberFormat="1" applyFont="1" applyFill="1" applyAlignment="1">
      <alignment horizontal="left" vertical="center"/>
    </xf>
    <xf numFmtId="9" fontId="8" fillId="7" borderId="0" xfId="0" applyNumberFormat="1" applyFont="1" applyFill="1" applyAlignment="1">
      <alignment horizontal="center" vertical="center"/>
    </xf>
    <xf numFmtId="0" fontId="25" fillId="8" borderId="6" xfId="0" applyFont="1" applyFill="1" applyBorder="1" applyAlignment="1">
      <alignment horizontal="center" vertical="center"/>
    </xf>
    <xf numFmtId="0" fontId="25" fillId="8" borderId="6" xfId="0" applyFont="1" applyFill="1" applyBorder="1" applyAlignment="1">
      <alignment horizontal="center" vertical="center" wrapText="1"/>
    </xf>
    <xf numFmtId="164" fontId="25" fillId="8" borderId="6" xfId="0" applyNumberFormat="1" applyFont="1" applyFill="1" applyBorder="1" applyAlignment="1">
      <alignment horizontal="center" vertical="center"/>
    </xf>
    <xf numFmtId="0" fontId="4" fillId="0" borderId="1" xfId="0" applyFont="1" applyBorder="1" applyAlignment="1">
      <alignment horizontal="center"/>
    </xf>
    <xf numFmtId="1" fontId="4" fillId="0" borderId="1" xfId="0" applyNumberFormat="1" applyFont="1" applyBorder="1" applyAlignment="1">
      <alignment horizontal="center"/>
    </xf>
    <xf numFmtId="165" fontId="4" fillId="0" borderId="1" xfId="0" applyNumberFormat="1" applyFont="1" applyBorder="1" applyAlignment="1">
      <alignment horizontal="center"/>
    </xf>
    <xf numFmtId="2" fontId="4" fillId="0" borderId="1" xfId="0" applyNumberFormat="1" applyFont="1" applyBorder="1" applyAlignment="1">
      <alignment horizontal="center"/>
    </xf>
    <xf numFmtId="0" fontId="26" fillId="0" borderId="0" xfId="0" applyFont="1"/>
    <xf numFmtId="0" fontId="25" fillId="5" borderId="1" xfId="0" applyFont="1" applyFill="1" applyBorder="1" applyAlignment="1">
      <alignment horizontal="center" vertical="center" wrapText="1"/>
    </xf>
    <xf numFmtId="0" fontId="28" fillId="0" borderId="0" xfId="0" applyFont="1"/>
    <xf numFmtId="0" fontId="29" fillId="0" borderId="0" xfId="0" applyFont="1"/>
    <xf numFmtId="0" fontId="23" fillId="7" borderId="0" xfId="0" applyFont="1" applyFill="1"/>
    <xf numFmtId="9" fontId="3" fillId="7" borderId="0" xfId="0" applyNumberFormat="1" applyFont="1" applyFill="1" applyAlignment="1">
      <alignment horizontal="center"/>
    </xf>
    <xf numFmtId="0" fontId="3" fillId="7" borderId="0" xfId="0" applyFont="1" applyFill="1"/>
    <xf numFmtId="0" fontId="4" fillId="7" borderId="0" xfId="0" applyFont="1" applyFill="1"/>
    <xf numFmtId="0" fontId="4" fillId="0" borderId="0" xfId="0" applyFont="1" applyAlignment="1">
      <alignment vertical="center"/>
    </xf>
    <xf numFmtId="0" fontId="25" fillId="5" borderId="1" xfId="0" applyFont="1" applyFill="1" applyBorder="1" applyAlignment="1">
      <alignment horizontal="center" vertical="center"/>
    </xf>
    <xf numFmtId="164" fontId="25" fillId="5" borderId="1" xfId="0" applyNumberFormat="1" applyFont="1" applyFill="1" applyBorder="1" applyAlignment="1">
      <alignment horizontal="center" vertical="center"/>
    </xf>
    <xf numFmtId="0" fontId="25" fillId="4" borderId="1" xfId="0" applyFont="1" applyFill="1" applyBorder="1" applyAlignment="1">
      <alignment horizontal="center" vertical="center" wrapText="1"/>
    </xf>
    <xf numFmtId="6"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xf>
    <xf numFmtId="6" fontId="4" fillId="0" borderId="1" xfId="0" applyNumberFormat="1" applyFont="1" applyBorder="1" applyAlignment="1">
      <alignment horizontal="center" vertical="center"/>
    </xf>
    <xf numFmtId="0" fontId="25" fillId="8" borderId="1" xfId="0" applyFont="1" applyFill="1" applyBorder="1" applyAlignment="1">
      <alignment horizontal="center" vertical="center"/>
    </xf>
    <xf numFmtId="0" fontId="25" fillId="9" borderId="1" xfId="0" applyFont="1" applyFill="1" applyBorder="1" applyAlignment="1">
      <alignment horizontal="center" vertical="center" wrapText="1"/>
    </xf>
    <xf numFmtId="0" fontId="25" fillId="12" borderId="1" xfId="0" applyFont="1" applyFill="1" applyBorder="1" applyAlignment="1">
      <alignment horizontal="center" vertical="center"/>
    </xf>
    <xf numFmtId="0" fontId="25" fillId="12" borderId="1" xfId="0" applyFont="1" applyFill="1" applyBorder="1" applyAlignment="1">
      <alignment horizontal="center" vertical="center" wrapText="1"/>
    </xf>
    <xf numFmtId="166" fontId="4" fillId="0" borderId="1" xfId="5" applyNumberFormat="1" applyFont="1" applyBorder="1"/>
    <xf numFmtId="0" fontId="25" fillId="6" borderId="1" xfId="0" applyFont="1" applyFill="1" applyBorder="1" applyAlignment="1">
      <alignment horizontal="center" vertical="center" wrapText="1"/>
    </xf>
    <xf numFmtId="0" fontId="25" fillId="15" borderId="1" xfId="0" applyFont="1" applyFill="1" applyBorder="1" applyAlignment="1">
      <alignment horizontal="center" vertical="center"/>
    </xf>
    <xf numFmtId="0" fontId="25" fillId="15" borderId="1" xfId="0" applyFont="1" applyFill="1" applyBorder="1" applyAlignment="1">
      <alignment horizontal="center" vertical="center" wrapText="1"/>
    </xf>
    <xf numFmtId="0" fontId="25" fillId="17" borderId="1" xfId="0" applyFont="1" applyFill="1" applyBorder="1" applyAlignment="1">
      <alignment horizontal="center" vertical="center"/>
    </xf>
    <xf numFmtId="0" fontId="25" fillId="17" borderId="1" xfId="0" applyFont="1" applyFill="1" applyBorder="1" applyAlignment="1">
      <alignment horizontal="center" vertical="center" wrapText="1"/>
    </xf>
    <xf numFmtId="0" fontId="25" fillId="19" borderId="1" xfId="0" applyFont="1" applyFill="1" applyBorder="1" applyAlignment="1">
      <alignment horizontal="center" vertical="center"/>
    </xf>
    <xf numFmtId="0" fontId="25" fillId="19" borderId="1" xfId="0" applyFont="1" applyFill="1" applyBorder="1" applyAlignment="1">
      <alignment horizontal="center" vertical="center" wrapText="1"/>
    </xf>
    <xf numFmtId="0" fontId="25" fillId="0" borderId="0" xfId="0" applyFont="1" applyAlignment="1">
      <alignment horizontal="right"/>
    </xf>
    <xf numFmtId="6" fontId="25" fillId="0" borderId="0" xfId="0" applyNumberFormat="1" applyFont="1"/>
    <xf numFmtId="166" fontId="25" fillId="9" borderId="1" xfId="5" applyNumberFormat="1" applyFont="1" applyFill="1" applyBorder="1" applyAlignment="1">
      <alignment horizontal="center" vertical="center"/>
    </xf>
    <xf numFmtId="166" fontId="25" fillId="6" borderId="1" xfId="5" applyNumberFormat="1" applyFont="1" applyFill="1" applyBorder="1" applyAlignment="1">
      <alignment horizontal="center" vertical="center"/>
    </xf>
    <xf numFmtId="166" fontId="25" fillId="17" borderId="1" xfId="5" applyNumberFormat="1" applyFont="1" applyFill="1" applyBorder="1" applyAlignment="1">
      <alignment horizontal="center" vertical="center"/>
    </xf>
    <xf numFmtId="166" fontId="25" fillId="8" borderId="1" xfId="5" applyNumberFormat="1" applyFont="1" applyFill="1" applyBorder="1" applyAlignment="1">
      <alignment horizontal="center" vertical="center"/>
    </xf>
    <xf numFmtId="166" fontId="25" fillId="12" borderId="1" xfId="5" applyNumberFormat="1" applyFont="1" applyFill="1" applyBorder="1" applyAlignment="1">
      <alignment horizontal="center" vertical="center"/>
    </xf>
    <xf numFmtId="166" fontId="25" fillId="19" borderId="1" xfId="5" applyNumberFormat="1" applyFont="1" applyFill="1" applyBorder="1" applyAlignment="1">
      <alignment horizontal="center" vertical="center"/>
    </xf>
    <xf numFmtId="9" fontId="11" fillId="0" borderId="1" xfId="1" applyFont="1" applyFill="1" applyBorder="1" applyAlignment="1">
      <alignment horizontal="center" vertical="center" wrapText="1"/>
    </xf>
    <xf numFmtId="0" fontId="25" fillId="20" borderId="6" xfId="0" applyFont="1" applyFill="1" applyBorder="1" applyAlignment="1">
      <alignment horizontal="center" vertical="center" wrapText="1"/>
    </xf>
    <xf numFmtId="0" fontId="8" fillId="7" borderId="0" xfId="0" applyFont="1" applyFill="1" applyAlignment="1">
      <alignment horizontal="center" vertical="center" wrapText="1"/>
    </xf>
    <xf numFmtId="0" fontId="3" fillId="7" borderId="0" xfId="0" applyFont="1" applyFill="1" applyAlignment="1">
      <alignment horizontal="left" vertical="center"/>
    </xf>
    <xf numFmtId="0" fontId="4" fillId="10" borderId="1" xfId="0" applyFont="1" applyFill="1" applyBorder="1" applyAlignment="1">
      <alignment horizontal="center"/>
    </xf>
    <xf numFmtId="0" fontId="4" fillId="9" borderId="1" xfId="0" applyFont="1" applyFill="1" applyBorder="1" applyAlignment="1">
      <alignment horizontal="center"/>
    </xf>
    <xf numFmtId="2" fontId="4" fillId="9" borderId="1" xfId="0" applyNumberFormat="1" applyFont="1" applyFill="1" applyBorder="1" applyAlignment="1">
      <alignment horizontal="center"/>
    </xf>
    <xf numFmtId="166" fontId="4" fillId="10" borderId="1" xfId="5" applyNumberFormat="1" applyFont="1" applyFill="1" applyBorder="1" applyAlignment="1">
      <alignment horizontal="center"/>
    </xf>
    <xf numFmtId="166" fontId="4" fillId="10" borderId="1" xfId="5" applyNumberFormat="1" applyFont="1" applyFill="1" applyBorder="1"/>
    <xf numFmtId="166" fontId="4" fillId="9" borderId="1" xfId="5" applyNumberFormat="1" applyFont="1" applyFill="1" applyBorder="1" applyAlignment="1">
      <alignment horizontal="center" vertical="center"/>
    </xf>
    <xf numFmtId="166" fontId="4" fillId="9" borderId="1" xfId="5" applyNumberFormat="1" applyFont="1" applyFill="1" applyBorder="1"/>
    <xf numFmtId="10" fontId="25" fillId="0" borderId="0" xfId="1" applyNumberFormat="1" applyFont="1"/>
    <xf numFmtId="164" fontId="32" fillId="0" borderId="1" xfId="0" applyNumberFormat="1" applyFont="1" applyBorder="1" applyAlignment="1">
      <alignment horizontal="left" vertical="center" wrapText="1"/>
    </xf>
    <xf numFmtId="0" fontId="32" fillId="0" borderId="1" xfId="0" applyFont="1" applyBorder="1" applyAlignment="1">
      <alignment vertical="center" wrapText="1"/>
    </xf>
    <xf numFmtId="0" fontId="8" fillId="7" borderId="0" xfId="0" applyFont="1" applyFill="1" applyAlignment="1">
      <alignment horizontal="center" vertical="center"/>
    </xf>
    <xf numFmtId="0" fontId="25" fillId="23" borderId="1" xfId="0" applyFont="1" applyFill="1" applyBorder="1" applyAlignment="1">
      <alignment horizontal="center" vertical="center"/>
    </xf>
    <xf numFmtId="0" fontId="25" fillId="23" borderId="1" xfId="0" applyFont="1" applyFill="1" applyBorder="1" applyAlignment="1">
      <alignment horizontal="center" vertical="center" wrapText="1"/>
    </xf>
    <xf numFmtId="166" fontId="25" fillId="23" borderId="1" xfId="5" applyNumberFormat="1" applyFont="1" applyFill="1" applyBorder="1" applyAlignment="1">
      <alignment horizontal="center" vertical="center"/>
    </xf>
    <xf numFmtId="166" fontId="25" fillId="8" borderId="1" xfId="5" applyNumberFormat="1" applyFont="1" applyFill="1" applyBorder="1"/>
    <xf numFmtId="166" fontId="4" fillId="0" borderId="1" xfId="0" applyNumberFormat="1" applyFont="1" applyBorder="1"/>
    <xf numFmtId="166" fontId="25" fillId="0" borderId="0" xfId="5" applyNumberFormat="1" applyFont="1" applyFill="1" applyBorder="1"/>
    <xf numFmtId="164" fontId="8" fillId="24" borderId="1" xfId="1" applyNumberFormat="1" applyFont="1" applyFill="1" applyBorder="1" applyAlignment="1">
      <alignment horizontal="center" vertical="center" wrapText="1"/>
    </xf>
    <xf numFmtId="164" fontId="8" fillId="3" borderId="1" xfId="1" applyNumberFormat="1"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xf numFmtId="0" fontId="18" fillId="0" borderId="1" xfId="0" applyFont="1" applyBorder="1" applyAlignment="1">
      <alignment horizontal="left" vertical="center" wrapText="1"/>
    </xf>
    <xf numFmtId="0" fontId="18" fillId="0" borderId="0" xfId="0" applyFont="1" applyAlignment="1">
      <alignment vertical="center" wrapText="1"/>
    </xf>
    <xf numFmtId="9" fontId="4" fillId="0" borderId="14" xfId="1" applyFont="1" applyBorder="1" applyAlignment="1">
      <alignment horizontal="center" vertical="center"/>
    </xf>
    <xf numFmtId="166" fontId="4" fillId="0" borderId="1" xfId="5" applyNumberFormat="1" applyFont="1" applyFill="1" applyBorder="1"/>
    <xf numFmtId="166" fontId="4" fillId="0" borderId="0" xfId="0" applyNumberFormat="1" applyFont="1"/>
    <xf numFmtId="0" fontId="25" fillId="8" borderId="1" xfId="0" applyFont="1" applyFill="1" applyBorder="1" applyAlignment="1">
      <alignment horizontal="center" vertical="center" wrapText="1"/>
    </xf>
    <xf numFmtId="0" fontId="0" fillId="0" borderId="1" xfId="0" applyBorder="1"/>
    <xf numFmtId="1" fontId="4" fillId="10" borderId="1" xfId="0" applyNumberFormat="1" applyFont="1" applyFill="1" applyBorder="1" applyAlignment="1">
      <alignment horizontal="center"/>
    </xf>
    <xf numFmtId="1" fontId="4" fillId="10" borderId="1" xfId="0" applyNumberFormat="1" applyFont="1" applyFill="1" applyBorder="1" applyAlignment="1">
      <alignment horizontal="center" vertical="center"/>
    </xf>
    <xf numFmtId="166" fontId="4" fillId="10" borderId="1" xfId="5" applyNumberFormat="1" applyFont="1" applyFill="1" applyBorder="1" applyAlignment="1">
      <alignment horizontal="center" vertical="center"/>
    </xf>
    <xf numFmtId="1" fontId="4" fillId="9" borderId="1" xfId="0" applyNumberFormat="1" applyFont="1" applyFill="1" applyBorder="1" applyAlignment="1">
      <alignment horizontal="center" vertical="center"/>
    </xf>
    <xf numFmtId="1" fontId="4" fillId="9" borderId="1" xfId="0" applyNumberFormat="1" applyFont="1" applyFill="1" applyBorder="1" applyAlignment="1">
      <alignment horizontal="center"/>
    </xf>
    <xf numFmtId="165" fontId="4" fillId="9" borderId="1" xfId="0" applyNumberFormat="1" applyFont="1" applyFill="1" applyBorder="1" applyAlignment="1">
      <alignment horizontal="center"/>
    </xf>
    <xf numFmtId="166" fontId="4" fillId="0" borderId="1" xfId="5" applyNumberFormat="1" applyFont="1" applyFill="1" applyBorder="1" applyAlignment="1">
      <alignment horizontal="center"/>
    </xf>
    <xf numFmtId="0" fontId="4" fillId="26" borderId="1" xfId="0" applyFont="1" applyFill="1" applyBorder="1" applyAlignment="1">
      <alignment horizontal="center"/>
    </xf>
    <xf numFmtId="1" fontId="4" fillId="26" borderId="1" xfId="0" applyNumberFormat="1" applyFont="1" applyFill="1" applyBorder="1" applyAlignment="1">
      <alignment horizontal="center" vertical="center"/>
    </xf>
    <xf numFmtId="166" fontId="4" fillId="26" borderId="1" xfId="5" applyNumberFormat="1" applyFont="1" applyFill="1" applyBorder="1" applyAlignment="1">
      <alignment horizontal="center" vertical="center"/>
    </xf>
    <xf numFmtId="1" fontId="4" fillId="26" borderId="1" xfId="0" applyNumberFormat="1" applyFont="1" applyFill="1" applyBorder="1" applyAlignment="1">
      <alignment horizontal="center"/>
    </xf>
    <xf numFmtId="166" fontId="36" fillId="26" borderId="1" xfId="5" applyNumberFormat="1" applyFont="1" applyFill="1" applyBorder="1"/>
    <xf numFmtId="166" fontId="35" fillId="5" borderId="1" xfId="5" applyNumberFormat="1" applyFont="1" applyFill="1" applyBorder="1"/>
    <xf numFmtId="166" fontId="0" fillId="10" borderId="1" xfId="5" applyNumberFormat="1" applyFont="1" applyFill="1" applyBorder="1"/>
    <xf numFmtId="44" fontId="4" fillId="9" borderId="1" xfId="0" applyNumberFormat="1" applyFont="1" applyFill="1" applyBorder="1" applyAlignment="1">
      <alignment horizontal="center"/>
    </xf>
    <xf numFmtId="44" fontId="4" fillId="0" borderId="1" xfId="0" applyNumberFormat="1" applyFont="1" applyBorder="1"/>
    <xf numFmtId="166" fontId="35" fillId="27" borderId="1" xfId="5" applyNumberFormat="1" applyFont="1" applyFill="1" applyBorder="1"/>
    <xf numFmtId="0" fontId="0" fillId="28" borderId="1" xfId="0" applyFill="1" applyBorder="1"/>
    <xf numFmtId="0" fontId="4" fillId="28" borderId="1" xfId="0" applyFont="1" applyFill="1" applyBorder="1"/>
    <xf numFmtId="0" fontId="0" fillId="0" borderId="1" xfId="0" applyBorder="1" applyAlignment="1">
      <alignment horizontal="center" vertical="center"/>
    </xf>
    <xf numFmtId="0" fontId="4" fillId="26" borderId="0" xfId="0" applyFont="1" applyFill="1"/>
    <xf numFmtId="0" fontId="4" fillId="26" borderId="1" xfId="0" applyFont="1" applyFill="1" applyBorder="1"/>
    <xf numFmtId="166" fontId="0" fillId="0" borderId="0" xfId="0" applyNumberFormat="1"/>
    <xf numFmtId="0" fontId="37" fillId="0" borderId="1" xfId="0" applyFont="1" applyBorder="1" applyAlignment="1">
      <alignment horizontal="left" vertical="center"/>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38" fillId="0" borderId="1" xfId="0" applyFont="1" applyBorder="1" applyAlignment="1">
      <alignment horizontal="left" vertical="center"/>
    </xf>
    <xf numFmtId="0" fontId="37" fillId="0" borderId="1" xfId="0" applyFont="1" applyBorder="1" applyAlignment="1">
      <alignment horizontal="left" vertical="center" wrapText="1"/>
    </xf>
    <xf numFmtId="0" fontId="37" fillId="0" borderId="9" xfId="0" applyFont="1" applyBorder="1" applyAlignment="1">
      <alignment horizontal="left" vertical="center"/>
    </xf>
    <xf numFmtId="0" fontId="20" fillId="0" borderId="13" xfId="0" applyFont="1" applyBorder="1" applyAlignment="1">
      <alignment horizontal="center" vertical="center" wrapText="1"/>
    </xf>
    <xf numFmtId="9" fontId="10" fillId="0" borderId="13" xfId="1" quotePrefix="1" applyFont="1" applyFill="1" applyBorder="1" applyAlignment="1">
      <alignment horizontal="center" vertical="center" wrapText="1"/>
    </xf>
    <xf numFmtId="9" fontId="13" fillId="0" borderId="13" xfId="1" quotePrefix="1" applyFont="1" applyFill="1" applyBorder="1" applyAlignment="1">
      <alignment horizontal="center" vertical="center" wrapText="1"/>
    </xf>
    <xf numFmtId="0" fontId="4" fillId="10"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26" borderId="1" xfId="0" applyFont="1" applyFill="1" applyBorder="1" applyAlignment="1">
      <alignment horizontal="center" vertical="center"/>
    </xf>
    <xf numFmtId="0" fontId="40" fillId="0" borderId="0" xfId="0" applyFont="1"/>
    <xf numFmtId="0" fontId="32" fillId="0" borderId="1" xfId="0" applyFont="1" applyBorder="1" applyAlignment="1">
      <alignment horizontal="left" vertical="center" wrapText="1"/>
    </xf>
    <xf numFmtId="9" fontId="10" fillId="0" borderId="11" xfId="1" applyFont="1" applyFill="1" applyBorder="1" applyAlignment="1">
      <alignment horizontal="center" vertical="center"/>
    </xf>
    <xf numFmtId="9" fontId="10" fillId="0" borderId="10" xfId="1" applyFont="1" applyFill="1" applyBorder="1" applyAlignment="1">
      <alignment horizontal="center" vertical="center" wrapText="1"/>
    </xf>
    <xf numFmtId="0" fontId="6" fillId="0" borderId="6" xfId="0" applyFont="1" applyBorder="1" applyAlignment="1">
      <alignment horizontal="left" vertical="center" wrapText="1"/>
    </xf>
    <xf numFmtId="166" fontId="0" fillId="0" borderId="0" xfId="5" applyNumberFormat="1" applyFont="1"/>
    <xf numFmtId="44" fontId="4" fillId="0" borderId="0" xfId="0" applyNumberFormat="1" applyFont="1"/>
    <xf numFmtId="0" fontId="25" fillId="9" borderId="1" xfId="0" applyFont="1" applyFill="1" applyBorder="1" applyAlignment="1">
      <alignment horizontal="center" vertical="center"/>
    </xf>
    <xf numFmtId="0" fontId="42" fillId="29" borderId="0" xfId="0" applyFont="1" applyFill="1" applyAlignment="1">
      <alignment horizontal="center" vertical="center" wrapText="1"/>
    </xf>
    <xf numFmtId="166" fontId="25" fillId="5" borderId="1" xfId="5" applyNumberFormat="1" applyFont="1" applyFill="1" applyBorder="1" applyAlignment="1">
      <alignment horizontal="center" vertical="center"/>
    </xf>
    <xf numFmtId="0" fontId="25" fillId="6" borderId="1" xfId="0" applyFont="1" applyFill="1" applyBorder="1" applyAlignment="1">
      <alignment horizontal="center" vertical="center"/>
    </xf>
    <xf numFmtId="0" fontId="25" fillId="32" borderId="1" xfId="0" applyFont="1" applyFill="1" applyBorder="1" applyAlignment="1">
      <alignment horizontal="center" vertical="center"/>
    </xf>
    <xf numFmtId="0" fontId="25" fillId="32" borderId="1" xfId="0" applyFont="1" applyFill="1" applyBorder="1" applyAlignment="1">
      <alignment horizontal="center" vertical="center" wrapText="1"/>
    </xf>
    <xf numFmtId="166" fontId="25" fillId="32" borderId="1" xfId="5" applyNumberFormat="1" applyFont="1" applyFill="1" applyBorder="1" applyAlignment="1">
      <alignment horizontal="center" vertical="center"/>
    </xf>
    <xf numFmtId="0" fontId="25" fillId="34" borderId="1" xfId="0" applyFont="1" applyFill="1" applyBorder="1" applyAlignment="1">
      <alignment horizontal="center" vertical="center"/>
    </xf>
    <xf numFmtId="0" fontId="25" fillId="34" borderId="1" xfId="0" applyFont="1" applyFill="1" applyBorder="1" applyAlignment="1">
      <alignment horizontal="center" vertical="center" wrapText="1"/>
    </xf>
    <xf numFmtId="166" fontId="25" fillId="34" borderId="1" xfId="5" applyNumberFormat="1" applyFont="1" applyFill="1" applyBorder="1" applyAlignment="1">
      <alignment horizontal="center" vertical="center"/>
    </xf>
    <xf numFmtId="9" fontId="10" fillId="28" borderId="12" xfId="1" applyFont="1" applyFill="1" applyBorder="1" applyAlignment="1">
      <alignment horizontal="center" vertical="center" wrapText="1"/>
    </xf>
    <xf numFmtId="0" fontId="21" fillId="28" borderId="12" xfId="0" applyFont="1" applyFill="1" applyBorder="1" applyAlignment="1">
      <alignment horizontal="left" vertical="center" wrapText="1"/>
    </xf>
    <xf numFmtId="9" fontId="11" fillId="28" borderId="12" xfId="1" applyFont="1" applyFill="1" applyBorder="1" applyAlignment="1">
      <alignment horizontal="center" vertical="center" wrapText="1"/>
    </xf>
    <xf numFmtId="9" fontId="10" fillId="28" borderId="12" xfId="1" applyFont="1" applyFill="1" applyBorder="1" applyAlignment="1">
      <alignment horizontal="center" vertical="center"/>
    </xf>
    <xf numFmtId="9" fontId="12" fillId="28" borderId="12" xfId="1" applyFont="1" applyFill="1" applyBorder="1" applyAlignment="1">
      <alignment horizontal="center" vertical="center"/>
    </xf>
    <xf numFmtId="9" fontId="11" fillId="28" borderId="12" xfId="1" applyFont="1" applyFill="1" applyBorder="1" applyAlignment="1">
      <alignment horizontal="center" vertical="center"/>
    </xf>
    <xf numFmtId="9" fontId="5" fillId="28" borderId="12" xfId="1" applyFont="1" applyFill="1" applyBorder="1" applyAlignment="1">
      <alignment horizontal="center" vertical="center" wrapText="1"/>
    </xf>
    <xf numFmtId="0" fontId="10" fillId="0" borderId="1" xfId="0" applyFont="1" applyBorder="1" applyAlignment="1">
      <alignment horizontal="left" vertical="center" wrapText="1"/>
    </xf>
    <xf numFmtId="9" fontId="10" fillId="0" borderId="13" xfId="1" quotePrefix="1" applyFont="1" applyFill="1" applyBorder="1" applyAlignment="1">
      <alignment horizontal="center" vertical="center"/>
    </xf>
    <xf numFmtId="9" fontId="13" fillId="0" borderId="13" xfId="1" quotePrefix="1" applyFont="1" applyBorder="1" applyAlignment="1">
      <alignment horizontal="center" vertical="center" wrapText="1"/>
    </xf>
    <xf numFmtId="9" fontId="8" fillId="25" borderId="1" xfId="1" applyFont="1" applyFill="1" applyBorder="1" applyAlignment="1">
      <alignment horizontal="center" vertical="center" wrapText="1"/>
    </xf>
    <xf numFmtId="9" fontId="44" fillId="28" borderId="12" xfId="1" applyFont="1" applyFill="1" applyBorder="1" applyAlignment="1">
      <alignment horizontal="center" vertical="center" wrapText="1"/>
    </xf>
    <xf numFmtId="9" fontId="46" fillId="28" borderId="12" xfId="1" applyFont="1" applyFill="1" applyBorder="1" applyAlignment="1">
      <alignment horizontal="center" vertical="center" wrapText="1"/>
    </xf>
    <xf numFmtId="9" fontId="10" fillId="0" borderId="13" xfId="1" quotePrefix="1" applyFont="1" applyBorder="1" applyAlignment="1">
      <alignment horizontal="center" vertical="center"/>
    </xf>
    <xf numFmtId="0" fontId="24" fillId="4" borderId="0" xfId="0" applyFont="1" applyFill="1" applyAlignment="1">
      <alignment horizontal="center" vertical="center"/>
    </xf>
    <xf numFmtId="164" fontId="24" fillId="4" borderId="0" xfId="0" applyNumberFormat="1" applyFont="1" applyFill="1" applyAlignment="1">
      <alignment horizontal="center" vertical="center"/>
    </xf>
    <xf numFmtId="0" fontId="34" fillId="4" borderId="0" xfId="0" applyFont="1" applyFill="1" applyAlignment="1">
      <alignment horizontal="center" vertical="center"/>
    </xf>
    <xf numFmtId="0" fontId="25" fillId="33" borderId="1" xfId="0" applyFont="1" applyFill="1" applyBorder="1" applyAlignment="1">
      <alignment horizontal="center" vertical="center" wrapText="1"/>
    </xf>
    <xf numFmtId="0" fontId="25" fillId="30" borderId="1" xfId="0" applyFont="1" applyFill="1" applyBorder="1" applyAlignment="1">
      <alignment horizontal="center" vertical="center" wrapText="1"/>
    </xf>
    <xf numFmtId="0" fontId="8" fillId="7" borderId="0" xfId="0" applyFont="1" applyFill="1" applyAlignment="1">
      <alignment horizontal="center" vertical="center"/>
    </xf>
    <xf numFmtId="0" fontId="25" fillId="8" borderId="12" xfId="0" applyFont="1" applyFill="1" applyBorder="1" applyAlignment="1">
      <alignment horizontal="right"/>
    </xf>
    <xf numFmtId="0" fontId="25" fillId="8" borderId="14" xfId="0" applyFont="1" applyFill="1" applyBorder="1" applyAlignment="1">
      <alignment horizontal="right"/>
    </xf>
    <xf numFmtId="0" fontId="25" fillId="8" borderId="2" xfId="0" applyFont="1" applyFill="1" applyBorder="1" applyAlignment="1">
      <alignment horizontal="right"/>
    </xf>
    <xf numFmtId="0" fontId="25" fillId="13"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5" fillId="11" borderId="1" xfId="0" applyFont="1" applyFill="1" applyBorder="1" applyAlignment="1">
      <alignment horizontal="center" vertical="center"/>
    </xf>
    <xf numFmtId="0" fontId="25" fillId="31" borderId="1" xfId="0"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0" borderId="1" xfId="0" applyFont="1" applyFill="1" applyBorder="1" applyAlignment="1">
      <alignment horizontal="center" vertical="center"/>
    </xf>
    <xf numFmtId="0" fontId="25" fillId="16" borderId="1" xfId="0" applyFont="1" applyFill="1" applyBorder="1" applyAlignment="1">
      <alignment horizontal="center" vertical="center" wrapText="1"/>
    </xf>
    <xf numFmtId="0" fontId="25" fillId="22" borderId="1" xfId="0" applyFont="1" applyFill="1" applyBorder="1" applyAlignment="1">
      <alignment horizontal="center" vertical="center" wrapText="1"/>
    </xf>
    <xf numFmtId="0" fontId="25" fillId="21" borderId="1" xfId="0" applyFont="1" applyFill="1" applyBorder="1" applyAlignment="1">
      <alignment horizontal="center" vertical="center"/>
    </xf>
    <xf numFmtId="0" fontId="25" fillId="15" borderId="1" xfId="0" applyFont="1" applyFill="1" applyBorder="1" applyAlignment="1">
      <alignment horizontal="right" vertical="center"/>
    </xf>
    <xf numFmtId="0" fontId="3" fillId="7" borderId="0" xfId="0" applyFont="1" applyFill="1" applyAlignment="1">
      <alignment horizontal="center"/>
    </xf>
    <xf numFmtId="0" fontId="35" fillId="5" borderId="12" xfId="0" applyFont="1" applyFill="1" applyBorder="1" applyAlignment="1">
      <alignment horizontal="right"/>
    </xf>
    <xf numFmtId="0" fontId="35" fillId="5" borderId="14" xfId="0" applyFont="1" applyFill="1" applyBorder="1" applyAlignment="1">
      <alignment horizontal="right"/>
    </xf>
    <xf numFmtId="0" fontId="35" fillId="5" borderId="2" xfId="0" applyFont="1" applyFill="1" applyBorder="1" applyAlignment="1">
      <alignment horizontal="right"/>
    </xf>
  </cellXfs>
  <cellStyles count="6">
    <cellStyle name="Currency" xfId="5" builtinId="4"/>
    <cellStyle name="Currency 2" xfId="4" xr:uid="{83CA9E22-BEC0-47ED-AECE-E7BF28E56FDC}"/>
    <cellStyle name="Normal" xfId="0" builtinId="0"/>
    <cellStyle name="Normal 2" xfId="2" xr:uid="{6320B7A7-FFDD-4804-81B1-DA366094AE0F}"/>
    <cellStyle name="Percent" xfId="1" builtinId="5"/>
    <cellStyle name="Percent 2" xfId="3" xr:uid="{7DF7B6D1-4427-4A2A-B8B4-CD8A07F18EB7}"/>
  </cellStyles>
  <dxfs count="72">
    <dxf>
      <font>
        <color theme="1"/>
      </font>
      <numFmt numFmtId="0" formatCode="General"/>
      <fill>
        <patternFill patternType="none">
          <bgColor auto="1"/>
        </patternFill>
      </fill>
    </dxf>
    <dxf>
      <font>
        <b/>
        <i val="0"/>
        <strike val="0"/>
        <color rgb="FFFF0000"/>
      </font>
    </dxf>
    <dxf>
      <font>
        <b/>
        <i val="0"/>
        <strike val="0"/>
        <color rgb="FF00B050"/>
      </font>
    </dxf>
    <dxf>
      <font>
        <b/>
        <i val="0"/>
        <color rgb="FFFF0000"/>
      </font>
    </dxf>
    <dxf>
      <font>
        <b/>
        <i val="0"/>
        <color rgb="FF00B05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ill>
        <patternFill>
          <bgColor theme="1"/>
        </patternFill>
      </fill>
    </dxf>
    <dxf>
      <font>
        <b/>
        <i val="0"/>
        <strike val="0"/>
        <color rgb="FFFF0000"/>
      </font>
    </dxf>
    <dxf>
      <font>
        <b/>
        <i val="0"/>
        <strike val="0"/>
        <color rgb="FF00B050"/>
      </font>
    </dxf>
    <dxf>
      <font>
        <color theme="1"/>
      </font>
      <numFmt numFmtId="0" formatCode="General"/>
      <fill>
        <patternFill patternType="none">
          <bgColor auto="1"/>
        </patternFill>
      </fill>
    </dxf>
    <dxf>
      <font>
        <color theme="1"/>
      </font>
    </dxf>
  </dxfs>
  <tableStyles count="0" defaultTableStyle="TableStyleMedium2" defaultPivotStyle="PivotStyleMedium9"/>
  <colors>
    <mruColors>
      <color rgb="FFFFFFCC"/>
      <color rgb="FFCCFF99"/>
      <color rgb="FF66FFCC"/>
      <color rgb="FFCCFFFF"/>
      <color rgb="FF00FF99"/>
      <color rgb="FFCCCCFF"/>
      <color rgb="FF9999FF"/>
      <color rgb="FFFFCCCC"/>
      <color rgb="FFFF66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589523</xdr:colOff>
      <xdr:row>0</xdr:row>
      <xdr:rowOff>74083</xdr:rowOff>
    </xdr:from>
    <xdr:to>
      <xdr:col>0</xdr:col>
      <xdr:colOff>1848078</xdr:colOff>
      <xdr:row>1</xdr:row>
      <xdr:rowOff>2116</xdr:rowOff>
    </xdr:to>
    <xdr:pic>
      <xdr:nvPicPr>
        <xdr:cNvPr id="2" name="Picture 1">
          <a:extLst>
            <a:ext uri="{FF2B5EF4-FFF2-40B4-BE49-F238E27FC236}">
              <a16:creationId xmlns:a16="http://schemas.microsoft.com/office/drawing/2014/main" id="{FBEBCECC-D538-294B-7C05-A9BFDE8ADD81}"/>
            </a:ext>
          </a:extLst>
        </xdr:cNvPr>
        <xdr:cNvPicPr>
          <a:picLocks noChangeAspect="1"/>
        </xdr:cNvPicPr>
      </xdr:nvPicPr>
      <xdr:blipFill>
        <a:blip xmlns:r="http://schemas.openxmlformats.org/officeDocument/2006/relationships" r:embed="rId1"/>
        <a:stretch>
          <a:fillRect/>
        </a:stretch>
      </xdr:blipFill>
      <xdr:spPr>
        <a:xfrm>
          <a:off x="589523" y="74083"/>
          <a:ext cx="1243315" cy="70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198120</xdr:colOff>
      <xdr:row>79</xdr:row>
      <xdr:rowOff>129540</xdr:rowOff>
    </xdr:from>
    <xdr:to>
      <xdr:col>4</xdr:col>
      <xdr:colOff>129540</xdr:colOff>
      <xdr:row>85</xdr:row>
      <xdr:rowOff>57150</xdr:rowOff>
    </xdr:to>
    <xdr:pic>
      <xdr:nvPicPr>
        <xdr:cNvPr id="2" name="Picture 1">
          <a:extLst>
            <a:ext uri="{FF2B5EF4-FFF2-40B4-BE49-F238E27FC236}">
              <a16:creationId xmlns:a16="http://schemas.microsoft.com/office/drawing/2014/main" id="{05F87433-31C9-6005-B819-CEE9B2B0B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720" y="14942820"/>
          <a:ext cx="5265420" cy="1013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75AFD-26F6-C84D-A7DA-EDAA0274C4EE}">
  <sheetPr filterMode="1"/>
  <dimension ref="A1:Q206"/>
  <sheetViews>
    <sheetView tabSelected="1" zoomScale="70" zoomScaleNormal="70" workbookViewId="0">
      <pane xSplit="1" ySplit="2" topLeftCell="B3" activePane="bottomRight" state="frozen"/>
      <selection pane="topRight" activeCell="B1" sqref="B1"/>
      <selection pane="bottomLeft" activeCell="A2" sqref="A2"/>
      <selection pane="bottomRight" activeCell="D4" sqref="D4"/>
    </sheetView>
  </sheetViews>
  <sheetFormatPr defaultColWidth="11.44140625" defaultRowHeight="14.4" x14ac:dyDescent="0.3"/>
  <cols>
    <col min="1" max="1" width="35.88671875" style="4" bestFit="1" customWidth="1"/>
    <col min="2" max="2" width="12.6640625" style="43" customWidth="1"/>
    <col min="3" max="3" width="13.88671875" style="5" customWidth="1"/>
    <col min="4" max="4" width="22.6640625" style="7" customWidth="1"/>
    <col min="5" max="5" width="28.33203125" style="5" customWidth="1"/>
    <col min="6" max="6" width="21.5546875" style="2" customWidth="1"/>
    <col min="7" max="7" width="21.33203125" style="39" customWidth="1"/>
    <col min="8" max="8" width="1.5546875" style="1" customWidth="1"/>
    <col min="9" max="9" width="18.33203125" style="48" bestFit="1" customWidth="1"/>
    <col min="10" max="10" width="18.33203125" style="48" customWidth="1"/>
    <col min="11" max="12" width="14.33203125" style="48" customWidth="1"/>
    <col min="13" max="13" width="1.33203125" style="1" customWidth="1"/>
    <col min="14" max="14" width="15" style="48" customWidth="1"/>
    <col min="15" max="15" width="46.6640625" style="48" customWidth="1"/>
    <col min="16" max="16" width="1.33203125" style="1" customWidth="1"/>
    <col min="17" max="17" width="58.21875" style="122" customWidth="1"/>
    <col min="18" max="16384" width="11.44140625" style="1"/>
  </cols>
  <sheetData>
    <row r="1" spans="1:17" ht="61.95" customHeight="1" x14ac:dyDescent="0.3">
      <c r="A1" s="40"/>
      <c r="B1" s="194" t="s">
        <v>0</v>
      </c>
      <c r="C1" s="194"/>
      <c r="D1" s="194"/>
      <c r="E1" s="194"/>
      <c r="F1" s="194"/>
      <c r="G1" s="194"/>
      <c r="H1" s="194"/>
      <c r="I1" s="195"/>
      <c r="J1" s="195"/>
      <c r="K1" s="195"/>
      <c r="L1" s="195"/>
      <c r="M1" s="194"/>
      <c r="N1" s="195"/>
      <c r="O1" s="195"/>
      <c r="P1" s="194"/>
      <c r="Q1" s="196"/>
    </row>
    <row r="2" spans="1:17" ht="71.400000000000006" customHeight="1" x14ac:dyDescent="0.3">
      <c r="A2" s="9" t="s">
        <v>1</v>
      </c>
      <c r="B2" s="9" t="s">
        <v>2</v>
      </c>
      <c r="C2" s="8" t="s">
        <v>3</v>
      </c>
      <c r="D2" s="24" t="s">
        <v>4</v>
      </c>
      <c r="E2" s="25" t="s">
        <v>385</v>
      </c>
      <c r="F2" s="26" t="s">
        <v>5</v>
      </c>
      <c r="G2" s="31" t="s">
        <v>6</v>
      </c>
      <c r="H2" s="35"/>
      <c r="I2" s="118" t="s">
        <v>7</v>
      </c>
      <c r="J2" s="118" t="s">
        <v>8</v>
      </c>
      <c r="K2" s="118" t="s">
        <v>9</v>
      </c>
      <c r="L2" s="118" t="s">
        <v>10</v>
      </c>
      <c r="M2" s="35"/>
      <c r="N2" s="117" t="s">
        <v>11</v>
      </c>
      <c r="O2" s="117" t="s">
        <v>12</v>
      </c>
      <c r="P2" s="35"/>
      <c r="Q2" s="190" t="s">
        <v>13</v>
      </c>
    </row>
    <row r="3" spans="1:17" s="13" customFormat="1" ht="84" customHeight="1" x14ac:dyDescent="0.3">
      <c r="A3" s="152" t="s">
        <v>14</v>
      </c>
      <c r="B3" s="41"/>
      <c r="C3" s="34" t="s">
        <v>15</v>
      </c>
      <c r="D3" s="10">
        <v>0.46</v>
      </c>
      <c r="E3" s="180">
        <v>0.2</v>
      </c>
      <c r="F3" s="12">
        <f>E3-D3</f>
        <v>-0.26</v>
      </c>
      <c r="G3" s="167" t="s">
        <v>16</v>
      </c>
      <c r="H3" s="1"/>
      <c r="I3" s="47">
        <f>'Vietnam Agreement'!E40</f>
        <v>226979600</v>
      </c>
      <c r="J3" s="47">
        <f>'Vietnam Agreement'!G40</f>
        <v>43126124</v>
      </c>
      <c r="K3" s="47">
        <f>'Vietnam Agreement'!H40</f>
        <v>20428164</v>
      </c>
      <c r="L3" s="47">
        <f>'Vietnam Agreement'!F40</f>
        <v>89676067</v>
      </c>
      <c r="M3" s="28"/>
      <c r="N3" s="47">
        <v>284700</v>
      </c>
      <c r="O3" s="28"/>
      <c r="P3" s="28"/>
      <c r="Q3" s="120"/>
    </row>
    <row r="4" spans="1:17" s="13" customFormat="1" ht="117" customHeight="1" x14ac:dyDescent="0.3">
      <c r="A4" s="152" t="s">
        <v>17</v>
      </c>
      <c r="B4" s="41"/>
      <c r="C4" s="34"/>
      <c r="D4" s="10">
        <v>0.26</v>
      </c>
      <c r="E4" s="192" t="s">
        <v>18</v>
      </c>
      <c r="F4" s="158" t="s">
        <v>381</v>
      </c>
      <c r="G4" s="38" t="s">
        <v>16</v>
      </c>
      <c r="H4" s="1"/>
      <c r="I4" s="47">
        <f>'Non-agreement priority mkts'!H39</f>
        <v>182199000</v>
      </c>
      <c r="J4" s="47">
        <f>'Non-agreement priority mkts'!G319</f>
        <v>91099500</v>
      </c>
      <c r="K4" s="47">
        <f>'Non-agreement priority mkts'!I39</f>
        <v>72879600</v>
      </c>
      <c r="L4" s="47">
        <f>'Non-agreement priority mkts'!F319</f>
        <v>205013400</v>
      </c>
      <c r="M4" s="28"/>
      <c r="N4" s="47">
        <v>852400</v>
      </c>
      <c r="O4" s="164" t="s">
        <v>19</v>
      </c>
      <c r="P4" s="28"/>
      <c r="Q4" s="121" t="s">
        <v>20</v>
      </c>
    </row>
    <row r="5" spans="1:17" s="13" customFormat="1" ht="120" customHeight="1" x14ac:dyDescent="0.3">
      <c r="A5" s="155" t="s">
        <v>21</v>
      </c>
      <c r="B5" s="41" t="s">
        <v>22</v>
      </c>
      <c r="C5" s="33"/>
      <c r="D5" s="16" t="s">
        <v>23</v>
      </c>
      <c r="E5" s="180" t="s">
        <v>24</v>
      </c>
      <c r="F5" s="159" t="s">
        <v>25</v>
      </c>
      <c r="G5" s="38" t="s">
        <v>16</v>
      </c>
      <c r="I5" s="47">
        <f>'Non-agreement priority mkts'!L39</f>
        <v>87699900</v>
      </c>
      <c r="J5" s="47">
        <f>'Non-agreement priority mkts'!I399</f>
        <v>11401950</v>
      </c>
      <c r="K5" s="47">
        <f>'Non-agreement priority mkts'!J399</f>
        <v>0</v>
      </c>
      <c r="L5" s="47">
        <f>'Non-agreement priority mkts'!H399</f>
        <v>17828975</v>
      </c>
      <c r="M5" s="27"/>
      <c r="N5" s="47">
        <v>10600000</v>
      </c>
      <c r="O5" s="108"/>
      <c r="P5" s="27"/>
      <c r="Q5" s="119" t="s">
        <v>382</v>
      </c>
    </row>
    <row r="6" spans="1:17" s="13" customFormat="1" ht="183" customHeight="1" x14ac:dyDescent="0.3">
      <c r="A6" s="152" t="s">
        <v>26</v>
      </c>
      <c r="B6" s="41"/>
      <c r="C6" s="34" t="s">
        <v>15</v>
      </c>
      <c r="D6" s="10">
        <v>0.2</v>
      </c>
      <c r="E6" s="181" t="s">
        <v>27</v>
      </c>
      <c r="F6" s="157" t="s">
        <v>28</v>
      </c>
      <c r="G6" s="38" t="s">
        <v>16</v>
      </c>
      <c r="H6" s="1"/>
      <c r="I6" s="46">
        <f>'EU Agreement'!F77</f>
        <v>87012780</v>
      </c>
      <c r="J6" s="46">
        <f>'EU Agreement'!H77</f>
        <v>8799757.049999997</v>
      </c>
      <c r="K6" s="46">
        <f>'EU Agreement'!I77</f>
        <v>3492569.871100001</v>
      </c>
      <c r="L6" s="46">
        <f>'EU Agreement'!H77</f>
        <v>8799757.049999997</v>
      </c>
      <c r="M6" s="74"/>
      <c r="N6" s="46">
        <v>12100000</v>
      </c>
      <c r="O6" s="108" t="s">
        <v>29</v>
      </c>
      <c r="P6" s="28"/>
      <c r="Q6" s="119" t="s">
        <v>383</v>
      </c>
    </row>
    <row r="7" spans="1:17" s="13" customFormat="1" ht="163.95" customHeight="1" x14ac:dyDescent="0.3">
      <c r="A7" s="152" t="s">
        <v>30</v>
      </c>
      <c r="B7" s="41"/>
      <c r="C7" s="34" t="s">
        <v>15</v>
      </c>
      <c r="D7" s="10">
        <v>0.32</v>
      </c>
      <c r="E7" s="180">
        <v>0.19</v>
      </c>
      <c r="F7" s="12">
        <f>E7-D7</f>
        <v>-0.13</v>
      </c>
      <c r="G7" s="38" t="s">
        <v>16</v>
      </c>
      <c r="H7" s="1"/>
      <c r="I7" s="46">
        <f>'Indonesia Agreement'!E40</f>
        <v>72488600</v>
      </c>
      <c r="J7" s="46">
        <f>'Indonesia Agreement'!G40</f>
        <v>13772834</v>
      </c>
      <c r="K7" s="46">
        <f>'Indonesia Agreement'!H40</f>
        <v>6523974</v>
      </c>
      <c r="L7" s="46">
        <f>'Indonesia Agreement'!F40</f>
        <v>27225423</v>
      </c>
      <c r="M7" s="28"/>
      <c r="N7" s="46">
        <v>138200</v>
      </c>
      <c r="O7" s="109"/>
      <c r="P7" s="28"/>
      <c r="Q7" s="119" t="s">
        <v>31</v>
      </c>
    </row>
    <row r="8" spans="1:17" s="13" customFormat="1" ht="88.2" customHeight="1" x14ac:dyDescent="0.3">
      <c r="A8" s="151" t="s">
        <v>32</v>
      </c>
      <c r="B8" s="42"/>
      <c r="C8" s="33"/>
      <c r="D8" s="96" t="s">
        <v>33</v>
      </c>
      <c r="E8" s="191" t="s">
        <v>34</v>
      </c>
      <c r="F8" s="189" t="s">
        <v>35</v>
      </c>
      <c r="G8" s="38" t="s">
        <v>16</v>
      </c>
      <c r="H8" s="1"/>
      <c r="I8" s="46">
        <f>'Non-agreement priority mkts'!F39</f>
        <v>66530100</v>
      </c>
      <c r="J8" s="46">
        <f>'Non-agreement priority mkts'!G159</f>
        <v>19959030</v>
      </c>
      <c r="K8" s="46">
        <f>'Non-agreement priority mkts'!H159</f>
        <v>0</v>
      </c>
      <c r="L8" s="46">
        <f>'Non-agreement priority mkts'!F159</f>
        <v>51850860</v>
      </c>
      <c r="M8" s="74"/>
      <c r="N8" s="46">
        <v>2700000</v>
      </c>
      <c r="O8" s="108" t="s">
        <v>36</v>
      </c>
      <c r="P8" s="28"/>
      <c r="Q8" s="121" t="s">
        <v>37</v>
      </c>
    </row>
    <row r="9" spans="1:17" s="13" customFormat="1" ht="54" customHeight="1" x14ac:dyDescent="0.3">
      <c r="A9" s="151" t="s">
        <v>38</v>
      </c>
      <c r="B9" s="42" t="s">
        <v>39</v>
      </c>
      <c r="C9" s="33"/>
      <c r="D9" s="10">
        <v>0.1</v>
      </c>
      <c r="E9" s="183">
        <v>0.1</v>
      </c>
      <c r="F9" s="21" t="s">
        <v>40</v>
      </c>
      <c r="G9" s="38" t="s">
        <v>16</v>
      </c>
      <c r="I9" s="47">
        <f>'Non-agreement priority mkts'!N39</f>
        <v>53884300</v>
      </c>
      <c r="J9" s="47">
        <f>'Non-agreement priority mkts'!G439</f>
        <v>5388430</v>
      </c>
      <c r="K9" s="47">
        <f>'Non-agreement priority mkts'!H439</f>
        <v>0</v>
      </c>
      <c r="L9" s="47">
        <f>'Non-agreement priority mkts'!F439</f>
        <v>12694780</v>
      </c>
      <c r="M9" s="27"/>
      <c r="N9" s="47">
        <v>883300</v>
      </c>
      <c r="O9" s="47"/>
      <c r="P9" s="27"/>
      <c r="Q9" s="120"/>
    </row>
    <row r="10" spans="1:17" s="13" customFormat="1" ht="60" customHeight="1" x14ac:dyDescent="0.3">
      <c r="A10" s="151" t="s">
        <v>41</v>
      </c>
      <c r="B10" s="42"/>
      <c r="C10" s="33"/>
      <c r="D10" s="10">
        <v>0.47</v>
      </c>
      <c r="E10" s="184">
        <v>0.15</v>
      </c>
      <c r="F10" s="12">
        <f>E10-D10</f>
        <v>-0.31999999999999995</v>
      </c>
      <c r="G10" s="38" t="s">
        <v>16</v>
      </c>
      <c r="I10" s="47">
        <f>'Non-agreement priority mkts'!J39</f>
        <v>51351300</v>
      </c>
      <c r="J10" s="47">
        <f>'Non-agreement priority mkts'!G359</f>
        <v>7702695</v>
      </c>
      <c r="K10" s="47">
        <f>'Non-agreement priority mkts'!K39</f>
        <v>2567565</v>
      </c>
      <c r="L10" s="47">
        <f>'Non-agreement priority mkts'!F359</f>
        <v>16182945</v>
      </c>
      <c r="M10" s="27"/>
      <c r="N10" s="72">
        <v>0</v>
      </c>
      <c r="O10" s="27"/>
      <c r="P10" s="27"/>
      <c r="Q10" s="120"/>
    </row>
    <row r="11" spans="1:17" s="13" customFormat="1" ht="84" customHeight="1" x14ac:dyDescent="0.3">
      <c r="A11" s="151" t="s">
        <v>42</v>
      </c>
      <c r="B11" s="42" t="s">
        <v>22</v>
      </c>
      <c r="C11" s="33"/>
      <c r="D11" s="16" t="s">
        <v>23</v>
      </c>
      <c r="E11" s="182" t="s">
        <v>43</v>
      </c>
      <c r="F11" s="17" t="s">
        <v>44</v>
      </c>
      <c r="G11" s="38" t="s">
        <v>16</v>
      </c>
      <c r="H11" s="1"/>
      <c r="I11" s="46">
        <f>'Non-agreement priority mkts'!D39</f>
        <v>44698600</v>
      </c>
      <c r="J11" s="46">
        <f>'Non-agreement priority mkts'!I119</f>
        <v>13724305</v>
      </c>
      <c r="K11" s="46">
        <f>'Non-agreement priority mkts'!E39</f>
        <v>3921230</v>
      </c>
      <c r="L11" s="46">
        <f>'Non-agreement priority mkts'!H119</f>
        <v>36123955</v>
      </c>
      <c r="M11" s="74"/>
      <c r="N11" s="46">
        <v>27400000</v>
      </c>
      <c r="O11" s="108" t="s">
        <v>384</v>
      </c>
      <c r="P11" s="28"/>
      <c r="Q11" s="119" t="s">
        <v>45</v>
      </c>
    </row>
    <row r="12" spans="1:17" s="13" customFormat="1" ht="84" customHeight="1" x14ac:dyDescent="0.3">
      <c r="A12" s="151" t="s">
        <v>46</v>
      </c>
      <c r="B12" s="42"/>
      <c r="C12" s="33"/>
      <c r="D12" s="10">
        <v>0.1</v>
      </c>
      <c r="E12" s="185">
        <v>0.15</v>
      </c>
      <c r="F12" s="12">
        <f>E12-D12</f>
        <v>4.9999999999999989E-2</v>
      </c>
      <c r="G12" s="38" t="s">
        <v>16</v>
      </c>
      <c r="I12" s="47">
        <f>'Non-agreement priority mkts'!P39</f>
        <v>26112600</v>
      </c>
      <c r="J12" s="47">
        <f>'Non-agreement priority mkts'!G519</f>
        <v>3916890</v>
      </c>
      <c r="K12" s="47">
        <f>'Non-agreement priority mkts'!Q39</f>
        <v>1305630</v>
      </c>
      <c r="L12" s="47">
        <f>'Non-agreement priority mkts'!F519</f>
        <v>9167640</v>
      </c>
      <c r="M12" s="73"/>
      <c r="N12" s="47">
        <v>356800</v>
      </c>
      <c r="O12" s="47"/>
      <c r="P12" s="27"/>
      <c r="Q12" s="120"/>
    </row>
    <row r="13" spans="1:17" s="13" customFormat="1" ht="84" customHeight="1" x14ac:dyDescent="0.3">
      <c r="A13" s="151" t="s">
        <v>47</v>
      </c>
      <c r="B13" s="42"/>
      <c r="C13" s="33"/>
      <c r="D13" s="10">
        <v>0.1</v>
      </c>
      <c r="E13" s="183">
        <v>0.1</v>
      </c>
      <c r="F13" s="21" t="s">
        <v>40</v>
      </c>
      <c r="G13" s="38" t="s">
        <v>16</v>
      </c>
      <c r="H13" s="1"/>
      <c r="I13" s="46">
        <f>'Non-agreement priority mkts'!V39</f>
        <v>21270600</v>
      </c>
      <c r="J13" s="46">
        <f>'Non-agreement priority mkts'!G239</f>
        <v>2127060</v>
      </c>
      <c r="K13" s="46">
        <f>'Non-agreement priority mkts'!H239</f>
        <v>0</v>
      </c>
      <c r="L13" s="46">
        <f>'Non-agreement priority mkts'!F239</f>
        <v>4481010.9000000004</v>
      </c>
      <c r="M13" s="28"/>
      <c r="N13" s="46">
        <v>391500</v>
      </c>
      <c r="O13" s="28"/>
      <c r="P13" s="28"/>
      <c r="Q13" s="120"/>
    </row>
    <row r="14" spans="1:17" s="13" customFormat="1" ht="84" customHeight="1" x14ac:dyDescent="0.3">
      <c r="A14" s="155" t="s">
        <v>48</v>
      </c>
      <c r="B14" s="41"/>
      <c r="C14" s="34"/>
      <c r="D14" s="10">
        <v>0.1</v>
      </c>
      <c r="E14" s="186" t="s">
        <v>49</v>
      </c>
      <c r="F14" s="12">
        <v>0.4</v>
      </c>
      <c r="G14" s="38" t="s">
        <v>16</v>
      </c>
      <c r="H14" s="1"/>
      <c r="I14" s="46">
        <f>'Non-agreement priority mkts'!T39</f>
        <v>20539300</v>
      </c>
      <c r="J14" s="46">
        <f>'Non-agreement priority mkts'!G79</f>
        <v>10269650</v>
      </c>
      <c r="K14" s="46">
        <f>'Non-agreement priority mkts'!U39</f>
        <v>8215720</v>
      </c>
      <c r="L14" s="47">
        <f>'Non-agreement priority mkts'!F79</f>
        <v>18403697</v>
      </c>
      <c r="M14" s="74"/>
      <c r="N14" s="46">
        <v>532900</v>
      </c>
      <c r="O14" s="46"/>
      <c r="P14" s="28"/>
      <c r="Q14" s="119"/>
    </row>
    <row r="15" spans="1:17" s="13" customFormat="1" ht="84" customHeight="1" x14ac:dyDescent="0.3">
      <c r="A15" s="151" t="s">
        <v>50</v>
      </c>
      <c r="B15" s="42"/>
      <c r="C15" s="33"/>
      <c r="D15" s="10">
        <v>0.44</v>
      </c>
      <c r="E15" s="184">
        <v>0.2</v>
      </c>
      <c r="F15" s="12">
        <f>E15-D15</f>
        <v>-0.24</v>
      </c>
      <c r="G15" s="38" t="s">
        <v>16</v>
      </c>
      <c r="I15" s="47">
        <f>'Non-agreement priority mkts'!Z39</f>
        <v>17089200</v>
      </c>
      <c r="J15" s="47">
        <f>'Non-agreement priority mkts'!G479</f>
        <v>3417840</v>
      </c>
      <c r="K15" s="47">
        <f>'Non-agreement priority mkts'!AA39</f>
        <v>1708920</v>
      </c>
      <c r="L15" s="47">
        <f>'Non-agreement priority mkts'!F479</f>
        <v>6463543.4000000013</v>
      </c>
      <c r="M15" s="27"/>
      <c r="N15" s="72">
        <v>0</v>
      </c>
      <c r="O15" s="27"/>
      <c r="P15" s="27"/>
      <c r="Q15" s="120"/>
    </row>
    <row r="16" spans="1:17" s="13" customFormat="1" ht="84" customHeight="1" x14ac:dyDescent="0.3">
      <c r="A16" s="151" t="s">
        <v>51</v>
      </c>
      <c r="B16" s="42" t="s">
        <v>52</v>
      </c>
      <c r="C16" s="33"/>
      <c r="D16" s="10">
        <v>0.1</v>
      </c>
      <c r="E16" s="183">
        <v>0.1</v>
      </c>
      <c r="F16" s="21" t="s">
        <v>40</v>
      </c>
      <c r="G16" s="38" t="s">
        <v>16</v>
      </c>
      <c r="H16" s="1"/>
      <c r="I16" s="46">
        <f>'Non-agreement priority mkts'!R39</f>
        <v>11967200</v>
      </c>
      <c r="J16" s="46">
        <f>'Non-agreement priority mkts'!G199</f>
        <v>1196720</v>
      </c>
      <c r="K16" s="46">
        <f>'Non-agreement priority mkts'!H199</f>
        <v>0</v>
      </c>
      <c r="L16" s="46">
        <f>'Non-agreement priority mkts'!F199</f>
        <v>2925360.5</v>
      </c>
      <c r="M16" s="28"/>
      <c r="N16" s="46">
        <v>941200</v>
      </c>
      <c r="O16" s="28"/>
      <c r="P16" s="28"/>
      <c r="Q16" s="120"/>
    </row>
    <row r="17" spans="1:17" s="13" customFormat="1" ht="84" customHeight="1" x14ac:dyDescent="0.3">
      <c r="A17" s="151" t="s">
        <v>53</v>
      </c>
      <c r="B17" s="42" t="s">
        <v>54</v>
      </c>
      <c r="C17" s="33"/>
      <c r="D17" s="10">
        <v>0.1</v>
      </c>
      <c r="E17" s="183">
        <v>0.1</v>
      </c>
      <c r="F17" s="21" t="s">
        <v>40</v>
      </c>
      <c r="G17" s="38" t="s">
        <v>16</v>
      </c>
      <c r="I17" s="46">
        <f>'Non-agreement priority mkts'!X39</f>
        <v>11521300</v>
      </c>
      <c r="J17" s="46">
        <f>'Non-agreement priority mkts'!G279</f>
        <v>1152130</v>
      </c>
      <c r="K17" s="46">
        <f>'Non-agreement priority mkts'!H279</f>
        <v>0</v>
      </c>
      <c r="L17" s="46">
        <f>'Non-agreement priority mkts'!F279</f>
        <v>2876841.1</v>
      </c>
      <c r="M17" s="27"/>
      <c r="N17" s="46">
        <v>628900</v>
      </c>
      <c r="O17" s="27"/>
      <c r="P17" s="27"/>
      <c r="Q17" s="120"/>
    </row>
    <row r="18" spans="1:17" s="13" customFormat="1" ht="84" hidden="1" customHeight="1" x14ac:dyDescent="0.3">
      <c r="A18" s="153" t="s">
        <v>55</v>
      </c>
      <c r="B18" s="42"/>
      <c r="C18" s="34"/>
      <c r="D18" s="3">
        <v>0.11</v>
      </c>
      <c r="E18" s="6">
        <v>0.15</v>
      </c>
      <c r="F18" s="12">
        <f t="shared" ref="F18:F29" si="0">E18-D18</f>
        <v>3.9999999999999994E-2</v>
      </c>
      <c r="G18" s="38"/>
      <c r="H18" s="1"/>
      <c r="I18" s="75"/>
      <c r="J18" s="75"/>
      <c r="K18" s="75"/>
      <c r="L18" s="75"/>
      <c r="M18" s="74"/>
      <c r="N18" s="75"/>
      <c r="O18" s="75"/>
      <c r="P18" s="28"/>
      <c r="Q18" s="36"/>
    </row>
    <row r="19" spans="1:17" s="13" customFormat="1" ht="84" hidden="1" customHeight="1" x14ac:dyDescent="0.3">
      <c r="A19" s="151" t="s">
        <v>56</v>
      </c>
      <c r="B19" s="42"/>
      <c r="C19" s="33"/>
      <c r="D19" s="10">
        <v>0.1</v>
      </c>
      <c r="E19" s="11">
        <v>0.15</v>
      </c>
      <c r="F19" s="12">
        <f t="shared" si="0"/>
        <v>4.9999999999999989E-2</v>
      </c>
      <c r="G19" s="37"/>
      <c r="I19" s="72"/>
      <c r="J19" s="72"/>
      <c r="K19" s="72"/>
      <c r="L19" s="72"/>
      <c r="M19" s="73"/>
      <c r="N19" s="72"/>
      <c r="O19" s="72"/>
      <c r="P19" s="27"/>
      <c r="Q19" s="27"/>
    </row>
    <row r="20" spans="1:17" s="13" customFormat="1" ht="84" hidden="1" customHeight="1" x14ac:dyDescent="0.3">
      <c r="A20" s="151" t="s">
        <v>57</v>
      </c>
      <c r="B20" s="42" t="s">
        <v>54</v>
      </c>
      <c r="C20" s="33"/>
      <c r="D20" s="10">
        <v>0.1</v>
      </c>
      <c r="E20" s="11">
        <v>0.15</v>
      </c>
      <c r="F20" s="12">
        <f t="shared" si="0"/>
        <v>4.9999999999999989E-2</v>
      </c>
      <c r="G20" s="37"/>
      <c r="H20" s="1"/>
      <c r="I20" s="75"/>
      <c r="J20" s="75"/>
      <c r="K20" s="75"/>
      <c r="L20" s="75"/>
      <c r="M20" s="74"/>
      <c r="N20" s="75"/>
      <c r="O20" s="75"/>
      <c r="P20" s="28"/>
      <c r="Q20" s="28"/>
    </row>
    <row r="21" spans="1:17" s="13" customFormat="1" ht="84" hidden="1" customHeight="1" x14ac:dyDescent="0.3">
      <c r="A21" s="152" t="s">
        <v>58</v>
      </c>
      <c r="B21" s="41"/>
      <c r="C21" s="34" t="s">
        <v>15</v>
      </c>
      <c r="D21" s="10">
        <v>0.17</v>
      </c>
      <c r="E21" s="15">
        <v>0.19</v>
      </c>
      <c r="F21" s="12">
        <f t="shared" si="0"/>
        <v>1.999999999999999E-2</v>
      </c>
      <c r="G21" s="37"/>
      <c r="H21" s="1"/>
      <c r="I21" s="75"/>
      <c r="J21" s="75"/>
      <c r="K21" s="75"/>
      <c r="L21" s="75"/>
      <c r="M21" s="74"/>
      <c r="N21" s="75"/>
      <c r="O21" s="75"/>
      <c r="P21" s="28"/>
      <c r="Q21" s="28"/>
    </row>
    <row r="22" spans="1:17" s="13" customFormat="1" ht="84" hidden="1" customHeight="1" x14ac:dyDescent="0.3">
      <c r="A22" s="151" t="s">
        <v>59</v>
      </c>
      <c r="B22" s="42"/>
      <c r="C22" s="33"/>
      <c r="D22" s="10">
        <v>0.1</v>
      </c>
      <c r="E22" s="11">
        <v>0.15</v>
      </c>
      <c r="F22" s="12">
        <f t="shared" si="0"/>
        <v>4.9999999999999989E-2</v>
      </c>
      <c r="G22" s="37"/>
      <c r="I22" s="72"/>
      <c r="J22" s="72"/>
      <c r="K22" s="72"/>
      <c r="L22" s="72"/>
      <c r="M22" s="73"/>
      <c r="N22" s="72"/>
      <c r="O22" s="72"/>
      <c r="P22" s="27"/>
      <c r="Q22" s="27"/>
    </row>
    <row r="23" spans="1:17" s="13" customFormat="1" ht="84" hidden="1" customHeight="1" x14ac:dyDescent="0.3">
      <c r="A23" s="151" t="s">
        <v>60</v>
      </c>
      <c r="B23" s="42"/>
      <c r="C23" s="33"/>
      <c r="D23" s="10">
        <v>0.1</v>
      </c>
      <c r="E23" s="11">
        <v>0.15</v>
      </c>
      <c r="F23" s="12">
        <f t="shared" si="0"/>
        <v>4.9999999999999989E-2</v>
      </c>
      <c r="G23" s="37"/>
      <c r="I23" s="72"/>
      <c r="J23" s="72"/>
      <c r="K23" s="72"/>
      <c r="L23" s="72"/>
      <c r="M23" s="73"/>
      <c r="N23" s="72"/>
      <c r="O23" s="72"/>
      <c r="P23" s="27"/>
      <c r="Q23" s="27"/>
    </row>
    <row r="24" spans="1:17" s="13" customFormat="1" ht="84" hidden="1" customHeight="1" x14ac:dyDescent="0.3">
      <c r="A24" s="151" t="s">
        <v>61</v>
      </c>
      <c r="B24" s="42"/>
      <c r="C24" s="33"/>
      <c r="D24" s="10">
        <v>0.11</v>
      </c>
      <c r="E24" s="11">
        <v>0.15</v>
      </c>
      <c r="F24" s="12">
        <f t="shared" si="0"/>
        <v>3.9999999999999994E-2</v>
      </c>
      <c r="G24" s="37"/>
      <c r="H24" s="1"/>
      <c r="I24" s="75"/>
      <c r="J24" s="75"/>
      <c r="K24" s="75"/>
      <c r="L24" s="75"/>
      <c r="M24" s="74"/>
      <c r="N24" s="75"/>
      <c r="O24" s="75"/>
      <c r="P24" s="28"/>
      <c r="Q24" s="28"/>
    </row>
    <row r="25" spans="1:17" s="13" customFormat="1" ht="84" hidden="1" customHeight="1" x14ac:dyDescent="0.3">
      <c r="A25" s="151" t="s">
        <v>62</v>
      </c>
      <c r="B25" s="42"/>
      <c r="C25" s="33"/>
      <c r="D25" s="10">
        <v>0.1</v>
      </c>
      <c r="E25" s="11">
        <v>0.15</v>
      </c>
      <c r="F25" s="12">
        <f t="shared" si="0"/>
        <v>4.9999999999999989E-2</v>
      </c>
      <c r="G25" s="37"/>
      <c r="I25" s="72"/>
      <c r="J25" s="72"/>
      <c r="K25" s="72"/>
      <c r="L25" s="72"/>
      <c r="M25" s="73"/>
      <c r="N25" s="72"/>
      <c r="O25" s="72"/>
      <c r="P25" s="27"/>
      <c r="Q25" s="27"/>
    </row>
    <row r="26" spans="1:17" s="13" customFormat="1" ht="84" hidden="1" customHeight="1" x14ac:dyDescent="0.3">
      <c r="A26" s="151" t="s">
        <v>63</v>
      </c>
      <c r="B26" s="42"/>
      <c r="C26" s="33"/>
      <c r="D26" s="10">
        <v>0.1</v>
      </c>
      <c r="E26" s="11">
        <v>0.15</v>
      </c>
      <c r="F26" s="12">
        <f t="shared" si="0"/>
        <v>4.9999999999999989E-2</v>
      </c>
      <c r="G26" s="37"/>
      <c r="I26" s="72"/>
      <c r="J26" s="72"/>
      <c r="K26" s="72"/>
      <c r="L26" s="72"/>
      <c r="M26" s="73"/>
      <c r="N26" s="72"/>
      <c r="O26" s="72"/>
      <c r="P26" s="27"/>
      <c r="Q26" s="27"/>
    </row>
    <row r="27" spans="1:17" ht="84" hidden="1" customHeight="1" x14ac:dyDescent="0.3">
      <c r="A27" s="151" t="s">
        <v>64</v>
      </c>
      <c r="B27" s="42"/>
      <c r="C27" s="33"/>
      <c r="D27" s="10">
        <v>0.1</v>
      </c>
      <c r="E27" s="11">
        <v>0.15</v>
      </c>
      <c r="F27" s="12">
        <f t="shared" si="0"/>
        <v>4.9999999999999989E-2</v>
      </c>
      <c r="G27" s="37"/>
      <c r="H27" s="13"/>
      <c r="I27" s="72"/>
      <c r="J27" s="72"/>
      <c r="K27" s="72"/>
      <c r="L27" s="72"/>
      <c r="M27" s="73"/>
      <c r="N27" s="72"/>
      <c r="O27" s="72"/>
      <c r="P27" s="27"/>
      <c r="Q27" s="27"/>
    </row>
    <row r="28" spans="1:17" s="13" customFormat="1" ht="84" hidden="1" customHeight="1" x14ac:dyDescent="0.3">
      <c r="A28" s="151" t="s">
        <v>65</v>
      </c>
      <c r="B28" s="42"/>
      <c r="C28" s="33"/>
      <c r="D28" s="10">
        <v>0.24</v>
      </c>
      <c r="E28" s="11">
        <v>0.25</v>
      </c>
      <c r="F28" s="12">
        <f t="shared" si="0"/>
        <v>1.0000000000000009E-2</v>
      </c>
      <c r="G28" s="37"/>
      <c r="I28" s="72"/>
      <c r="J28" s="72"/>
      <c r="K28" s="72"/>
      <c r="L28" s="72"/>
      <c r="M28" s="73"/>
      <c r="N28" s="72"/>
      <c r="O28" s="72"/>
      <c r="P28" s="27"/>
      <c r="Q28" s="27"/>
    </row>
    <row r="29" spans="1:17" s="13" customFormat="1" ht="84" hidden="1" customHeight="1" x14ac:dyDescent="0.3">
      <c r="A29" s="151" t="s">
        <v>66</v>
      </c>
      <c r="B29" s="42"/>
      <c r="C29" s="33"/>
      <c r="D29" s="10">
        <v>0.13</v>
      </c>
      <c r="E29" s="11">
        <v>0.15</v>
      </c>
      <c r="F29" s="12">
        <f t="shared" si="0"/>
        <v>1.999999999999999E-2</v>
      </c>
      <c r="G29" s="37"/>
      <c r="H29" s="1"/>
      <c r="I29" s="75"/>
      <c r="J29" s="75"/>
      <c r="K29" s="75"/>
      <c r="L29" s="75"/>
      <c r="M29" s="74"/>
      <c r="N29" s="75"/>
      <c r="O29" s="75"/>
      <c r="P29" s="28"/>
      <c r="Q29" s="28"/>
    </row>
    <row r="30" spans="1:17" s="13" customFormat="1" ht="84" hidden="1" customHeight="1" x14ac:dyDescent="0.3">
      <c r="A30" s="151" t="s">
        <v>67</v>
      </c>
      <c r="B30" s="42"/>
      <c r="C30" s="33"/>
      <c r="D30" s="10">
        <v>0.1</v>
      </c>
      <c r="E30" s="14">
        <v>0.1</v>
      </c>
      <c r="F30" s="21" t="s">
        <v>40</v>
      </c>
      <c r="G30" s="37"/>
      <c r="I30" s="27"/>
      <c r="J30" s="27"/>
      <c r="K30" s="27"/>
      <c r="L30" s="27"/>
      <c r="M30" s="27"/>
      <c r="N30" s="27"/>
      <c r="O30" s="27"/>
      <c r="P30" s="27"/>
      <c r="Q30" s="27"/>
    </row>
    <row r="31" spans="1:17" s="13" customFormat="1" ht="84" hidden="1" customHeight="1" x14ac:dyDescent="0.3">
      <c r="A31" s="151" t="s">
        <v>68</v>
      </c>
      <c r="B31" s="42"/>
      <c r="C31" s="33"/>
      <c r="D31" s="10">
        <v>0.3</v>
      </c>
      <c r="E31" s="14">
        <v>0.3</v>
      </c>
      <c r="F31" s="21" t="s">
        <v>40</v>
      </c>
      <c r="G31" s="37"/>
      <c r="I31" s="27"/>
      <c r="J31" s="27"/>
      <c r="K31" s="27"/>
      <c r="L31" s="27"/>
      <c r="M31" s="27"/>
      <c r="N31" s="27"/>
      <c r="O31" s="27"/>
      <c r="P31" s="27"/>
      <c r="Q31" s="27"/>
    </row>
    <row r="32" spans="1:17" s="13" customFormat="1" ht="84" hidden="1" customHeight="1" x14ac:dyDescent="0.3">
      <c r="A32" s="151" t="s">
        <v>69</v>
      </c>
      <c r="B32" s="42"/>
      <c r="C32" s="33"/>
      <c r="D32" s="10">
        <v>0.1</v>
      </c>
      <c r="E32" s="14">
        <v>0.1</v>
      </c>
      <c r="F32" s="21" t="s">
        <v>40</v>
      </c>
      <c r="G32" s="37"/>
      <c r="I32" s="27"/>
      <c r="J32" s="27"/>
      <c r="K32" s="27"/>
      <c r="L32" s="27"/>
      <c r="M32" s="27"/>
      <c r="N32" s="27"/>
      <c r="O32" s="27"/>
      <c r="P32" s="27"/>
      <c r="Q32" s="27"/>
    </row>
    <row r="33" spans="1:17" s="13" customFormat="1" ht="84" hidden="1" customHeight="1" x14ac:dyDescent="0.3">
      <c r="A33" s="151" t="s">
        <v>70</v>
      </c>
      <c r="B33" s="42"/>
      <c r="C33" s="33"/>
      <c r="D33" s="10">
        <v>0.32</v>
      </c>
      <c r="E33" s="22">
        <v>0.15</v>
      </c>
      <c r="F33" s="12">
        <f>E33-D33</f>
        <v>-0.17</v>
      </c>
      <c r="G33" s="37"/>
      <c r="I33" s="27"/>
      <c r="J33" s="27"/>
      <c r="K33" s="27"/>
      <c r="L33" s="27"/>
      <c r="M33" s="27"/>
      <c r="N33" s="27"/>
      <c r="O33" s="27"/>
      <c r="P33" s="27"/>
      <c r="Q33" s="27"/>
    </row>
    <row r="34" spans="1:17" ht="84" hidden="1" customHeight="1" x14ac:dyDescent="0.3">
      <c r="A34" s="151" t="s">
        <v>71</v>
      </c>
      <c r="B34" s="42"/>
      <c r="C34" s="33"/>
      <c r="D34" s="10">
        <v>0.1</v>
      </c>
      <c r="E34" s="14">
        <v>0.1</v>
      </c>
      <c r="F34" s="21" t="s">
        <v>40</v>
      </c>
      <c r="G34" s="37"/>
      <c r="H34" s="13"/>
      <c r="I34" s="27"/>
      <c r="J34" s="27"/>
      <c r="K34" s="27"/>
      <c r="L34" s="27"/>
      <c r="M34" s="27"/>
      <c r="N34" s="27"/>
      <c r="O34" s="27"/>
      <c r="P34" s="27"/>
      <c r="Q34" s="27"/>
    </row>
    <row r="35" spans="1:17" ht="84" hidden="1" customHeight="1" x14ac:dyDescent="0.3">
      <c r="A35" s="151" t="s">
        <v>72</v>
      </c>
      <c r="B35" s="42"/>
      <c r="C35" s="33"/>
      <c r="D35" s="10">
        <v>0.1</v>
      </c>
      <c r="E35" s="14">
        <v>0.1</v>
      </c>
      <c r="F35" s="21" t="s">
        <v>40</v>
      </c>
      <c r="G35" s="37"/>
      <c r="H35" s="13"/>
      <c r="I35" s="27"/>
      <c r="J35" s="27"/>
      <c r="K35" s="27"/>
      <c r="L35" s="27"/>
      <c r="M35" s="27"/>
      <c r="N35" s="27"/>
      <c r="O35" s="27"/>
      <c r="P35" s="27"/>
      <c r="Q35" s="27"/>
    </row>
    <row r="36" spans="1:17" ht="84" hidden="1" customHeight="1" x14ac:dyDescent="0.3">
      <c r="A36" s="151" t="s">
        <v>73</v>
      </c>
      <c r="B36" s="42"/>
      <c r="C36" s="33"/>
      <c r="D36" s="10">
        <v>0.1</v>
      </c>
      <c r="E36" s="14">
        <v>0.1</v>
      </c>
      <c r="F36" s="21" t="s">
        <v>40</v>
      </c>
      <c r="G36" s="37"/>
      <c r="H36" s="13"/>
      <c r="I36" s="27"/>
      <c r="J36" s="27"/>
      <c r="K36" s="27"/>
      <c r="L36" s="27"/>
      <c r="M36" s="27"/>
      <c r="N36" s="27"/>
      <c r="O36" s="27"/>
      <c r="P36" s="27"/>
      <c r="Q36" s="27"/>
    </row>
    <row r="37" spans="1:17" ht="84" hidden="1" customHeight="1" x14ac:dyDescent="0.3">
      <c r="A37" s="151" t="s">
        <v>74</v>
      </c>
      <c r="B37" s="42"/>
      <c r="C37" s="33"/>
      <c r="D37" s="10">
        <v>0.1</v>
      </c>
      <c r="E37" s="14">
        <v>0.1</v>
      </c>
      <c r="F37" s="21" t="s">
        <v>40</v>
      </c>
      <c r="G37" s="37"/>
      <c r="H37" s="13"/>
      <c r="I37" s="27"/>
      <c r="J37" s="27"/>
      <c r="K37" s="27"/>
      <c r="L37" s="27"/>
      <c r="M37" s="27"/>
      <c r="N37" s="27"/>
      <c r="O37" s="27"/>
      <c r="P37" s="27"/>
      <c r="Q37" s="27"/>
    </row>
    <row r="38" spans="1:17" ht="84" hidden="1" customHeight="1" x14ac:dyDescent="0.3">
      <c r="A38" s="151" t="s">
        <v>75</v>
      </c>
      <c r="B38" s="42"/>
      <c r="C38" s="33"/>
      <c r="D38" s="10">
        <v>0.1</v>
      </c>
      <c r="E38" s="14">
        <v>0.1</v>
      </c>
      <c r="F38" s="21" t="s">
        <v>40</v>
      </c>
      <c r="G38" s="37"/>
      <c r="H38" s="13"/>
      <c r="I38" s="27"/>
      <c r="J38" s="27"/>
      <c r="K38" s="27"/>
      <c r="L38" s="27"/>
      <c r="M38" s="27"/>
      <c r="N38" s="27"/>
      <c r="O38" s="27"/>
      <c r="P38" s="27"/>
      <c r="Q38" s="27"/>
    </row>
    <row r="39" spans="1:17" ht="84" hidden="1" customHeight="1" x14ac:dyDescent="0.3">
      <c r="A39" s="151" t="s">
        <v>76</v>
      </c>
      <c r="B39" s="42" t="s">
        <v>77</v>
      </c>
      <c r="C39" s="33"/>
      <c r="D39" s="10">
        <v>0.1</v>
      </c>
      <c r="E39" s="14">
        <v>0.1</v>
      </c>
      <c r="F39" s="21" t="s">
        <v>40</v>
      </c>
      <c r="G39" s="37"/>
      <c r="H39" s="13"/>
      <c r="I39" s="27"/>
      <c r="J39" s="27"/>
      <c r="K39" s="27"/>
      <c r="L39" s="27"/>
      <c r="M39" s="27"/>
      <c r="N39" s="27"/>
      <c r="O39" s="27"/>
      <c r="P39" s="27"/>
      <c r="Q39" s="27"/>
    </row>
    <row r="40" spans="1:17" ht="84" hidden="1" customHeight="1" x14ac:dyDescent="0.3">
      <c r="A40" s="151" t="s">
        <v>78</v>
      </c>
      <c r="B40" s="42"/>
      <c r="C40" s="33"/>
      <c r="D40" s="10">
        <v>0.1</v>
      </c>
      <c r="E40" s="14">
        <v>0.1</v>
      </c>
      <c r="F40" s="21" t="s">
        <v>40</v>
      </c>
      <c r="G40" s="37"/>
      <c r="H40" s="13"/>
      <c r="I40" s="27"/>
      <c r="J40" s="27"/>
      <c r="K40" s="27"/>
      <c r="L40" s="27"/>
      <c r="M40" s="27"/>
      <c r="N40" s="27"/>
      <c r="O40" s="27"/>
      <c r="P40" s="27"/>
      <c r="Q40" s="27"/>
    </row>
    <row r="41" spans="1:17" ht="84" hidden="1" customHeight="1" x14ac:dyDescent="0.3">
      <c r="A41" s="151" t="s">
        <v>79</v>
      </c>
      <c r="B41" s="42"/>
      <c r="C41" s="33"/>
      <c r="D41" s="14">
        <v>0.1</v>
      </c>
      <c r="E41" s="14">
        <v>0.1</v>
      </c>
      <c r="F41" s="21" t="s">
        <v>40</v>
      </c>
      <c r="G41" s="37"/>
      <c r="H41" s="13"/>
      <c r="I41" s="27"/>
      <c r="J41" s="27"/>
      <c r="K41" s="27"/>
      <c r="L41" s="27"/>
      <c r="M41" s="27"/>
      <c r="N41" s="27"/>
      <c r="O41" s="27"/>
      <c r="P41" s="27"/>
      <c r="Q41" s="27"/>
    </row>
    <row r="42" spans="1:17" ht="84" hidden="1" customHeight="1" x14ac:dyDescent="0.3">
      <c r="A42" s="151" t="s">
        <v>80</v>
      </c>
      <c r="B42" s="42" t="s">
        <v>81</v>
      </c>
      <c r="C42" s="33"/>
      <c r="D42" s="10">
        <v>0.1</v>
      </c>
      <c r="E42" s="14">
        <v>0.1</v>
      </c>
      <c r="F42" s="21" t="s">
        <v>40</v>
      </c>
      <c r="G42" s="37"/>
      <c r="H42" s="13"/>
      <c r="I42" s="27"/>
      <c r="J42" s="27"/>
      <c r="K42" s="27"/>
      <c r="L42" s="27"/>
      <c r="M42" s="27"/>
      <c r="N42" s="27"/>
      <c r="O42" s="27"/>
      <c r="P42" s="27"/>
      <c r="Q42" s="27"/>
    </row>
    <row r="43" spans="1:17" ht="84" hidden="1" customHeight="1" x14ac:dyDescent="0.3">
      <c r="A43" s="151" t="s">
        <v>82</v>
      </c>
      <c r="B43" s="42"/>
      <c r="C43" s="33"/>
      <c r="D43" s="10">
        <v>0.37</v>
      </c>
      <c r="E43" s="22">
        <v>0.2</v>
      </c>
      <c r="F43" s="12">
        <f>E43-D43</f>
        <v>-0.16999999999999998</v>
      </c>
      <c r="G43" s="37"/>
      <c r="H43" s="13"/>
      <c r="I43" s="27"/>
      <c r="J43" s="27"/>
      <c r="K43" s="27"/>
      <c r="L43" s="27"/>
      <c r="M43" s="27"/>
      <c r="N43" s="27"/>
      <c r="O43" s="27"/>
      <c r="P43" s="27"/>
      <c r="Q43" s="27"/>
    </row>
    <row r="44" spans="1:17" ht="84" hidden="1" customHeight="1" x14ac:dyDescent="0.3">
      <c r="A44" s="151" t="s">
        <v>83</v>
      </c>
      <c r="B44" s="42"/>
      <c r="C44" s="33"/>
      <c r="D44" s="10">
        <v>0.1</v>
      </c>
      <c r="E44" s="14">
        <v>0.1</v>
      </c>
      <c r="F44" s="21" t="s">
        <v>40</v>
      </c>
      <c r="G44" s="37"/>
      <c r="H44" s="13"/>
      <c r="I44" s="27"/>
      <c r="J44" s="27"/>
      <c r="K44" s="27"/>
      <c r="L44" s="27"/>
      <c r="M44" s="27"/>
      <c r="N44" s="27"/>
      <c r="O44" s="27"/>
      <c r="P44" s="27"/>
      <c r="Q44" s="27"/>
    </row>
    <row r="45" spans="1:17" ht="84" hidden="1" customHeight="1" x14ac:dyDescent="0.3">
      <c r="A45" s="151" t="s">
        <v>84</v>
      </c>
      <c r="B45" s="42"/>
      <c r="C45" s="33"/>
      <c r="D45" s="10">
        <v>0</v>
      </c>
      <c r="E45" s="14">
        <v>0</v>
      </c>
      <c r="F45" s="188" t="s">
        <v>40</v>
      </c>
      <c r="G45" s="37"/>
      <c r="H45" s="13"/>
      <c r="I45" s="27"/>
      <c r="J45" s="27"/>
      <c r="K45" s="27"/>
      <c r="L45" s="27"/>
      <c r="M45" s="27"/>
      <c r="N45" s="27"/>
      <c r="O45" s="27"/>
      <c r="P45" s="27"/>
      <c r="Q45" s="187" t="s">
        <v>85</v>
      </c>
    </row>
    <row r="46" spans="1:17" ht="84" hidden="1" customHeight="1" x14ac:dyDescent="0.3">
      <c r="A46" s="151" t="s">
        <v>86</v>
      </c>
      <c r="B46" s="42"/>
      <c r="C46" s="33"/>
      <c r="D46" s="10">
        <v>0.1</v>
      </c>
      <c r="E46" s="14">
        <v>0.1</v>
      </c>
      <c r="F46" s="21" t="s">
        <v>40</v>
      </c>
      <c r="G46" s="37"/>
      <c r="H46" s="13"/>
      <c r="I46" s="27"/>
      <c r="J46" s="27"/>
      <c r="K46" s="27"/>
      <c r="L46" s="27"/>
      <c r="M46" s="27"/>
      <c r="N46" s="27"/>
      <c r="O46" s="27"/>
      <c r="P46" s="27"/>
      <c r="Q46" s="27"/>
    </row>
    <row r="47" spans="1:17" ht="84" hidden="1" customHeight="1" x14ac:dyDescent="0.3">
      <c r="A47" s="151" t="s">
        <v>87</v>
      </c>
      <c r="B47" s="42"/>
      <c r="C47" s="33"/>
      <c r="D47" s="10">
        <v>0.1</v>
      </c>
      <c r="E47" s="14">
        <v>0.1</v>
      </c>
      <c r="F47" s="21" t="s">
        <v>40</v>
      </c>
      <c r="G47" s="37"/>
      <c r="H47" s="13"/>
      <c r="I47" s="27"/>
      <c r="J47" s="27"/>
      <c r="K47" s="27"/>
      <c r="L47" s="27"/>
      <c r="M47" s="27"/>
      <c r="N47" s="27"/>
      <c r="O47" s="27"/>
      <c r="P47" s="27"/>
      <c r="Q47" s="27"/>
    </row>
    <row r="48" spans="1:17" ht="84" hidden="1" customHeight="1" x14ac:dyDescent="0.3">
      <c r="A48" s="151" t="s">
        <v>88</v>
      </c>
      <c r="B48" s="42"/>
      <c r="C48" s="33"/>
      <c r="D48" s="10">
        <v>0.1</v>
      </c>
      <c r="E48" s="14">
        <v>0.1</v>
      </c>
      <c r="F48" s="21" t="s">
        <v>40</v>
      </c>
      <c r="G48" s="37"/>
      <c r="H48" s="13"/>
      <c r="I48" s="27"/>
      <c r="J48" s="27"/>
      <c r="K48" s="27"/>
      <c r="L48" s="27"/>
      <c r="M48" s="27"/>
      <c r="N48" s="27"/>
      <c r="O48" s="27"/>
      <c r="P48" s="27"/>
      <c r="Q48" s="27"/>
    </row>
    <row r="49" spans="1:17" ht="84" hidden="1" customHeight="1" x14ac:dyDescent="0.3">
      <c r="A49" s="151" t="s">
        <v>89</v>
      </c>
      <c r="B49" s="42"/>
      <c r="C49" s="33"/>
      <c r="D49" s="10">
        <v>0.1</v>
      </c>
      <c r="E49" s="14">
        <v>0.1</v>
      </c>
      <c r="F49" s="21" t="s">
        <v>40</v>
      </c>
      <c r="G49" s="37"/>
      <c r="H49" s="13"/>
      <c r="I49" s="27"/>
      <c r="J49" s="27"/>
      <c r="K49" s="27"/>
      <c r="L49" s="27"/>
      <c r="M49" s="27"/>
      <c r="N49" s="27"/>
      <c r="O49" s="27"/>
      <c r="P49" s="27"/>
      <c r="Q49" s="27"/>
    </row>
    <row r="50" spans="1:17" ht="84" hidden="1" customHeight="1" x14ac:dyDescent="0.3">
      <c r="A50" s="151" t="s">
        <v>90</v>
      </c>
      <c r="B50" s="42"/>
      <c r="C50" s="33"/>
      <c r="D50" s="10">
        <v>0.35</v>
      </c>
      <c r="E50" s="22">
        <v>0.3</v>
      </c>
      <c r="F50" s="12">
        <f>E50-D50</f>
        <v>-4.9999999999999989E-2</v>
      </c>
      <c r="G50" s="37"/>
      <c r="H50" s="13"/>
      <c r="I50" s="27"/>
      <c r="J50" s="27"/>
      <c r="K50" s="27"/>
      <c r="L50" s="27"/>
      <c r="M50" s="27"/>
      <c r="N50" s="27"/>
      <c r="O50" s="27"/>
      <c r="P50" s="27"/>
      <c r="Q50" s="27"/>
    </row>
    <row r="51" spans="1:17" ht="84" hidden="1" customHeight="1" x14ac:dyDescent="0.3">
      <c r="A51" s="151" t="s">
        <v>91</v>
      </c>
      <c r="B51" s="42"/>
      <c r="C51" s="33"/>
      <c r="D51" s="10">
        <v>0.37</v>
      </c>
      <c r="E51" s="22">
        <v>0.15</v>
      </c>
      <c r="F51" s="12">
        <f>E51-D51</f>
        <v>-0.22</v>
      </c>
      <c r="G51" s="37"/>
      <c r="H51" s="13"/>
      <c r="I51" s="27"/>
      <c r="J51" s="27"/>
      <c r="K51" s="27"/>
      <c r="L51" s="27"/>
      <c r="M51" s="27"/>
      <c r="N51" s="27"/>
      <c r="O51" s="27"/>
      <c r="P51" s="27"/>
      <c r="Q51" s="27"/>
    </row>
    <row r="52" spans="1:17" ht="84" hidden="1" customHeight="1" x14ac:dyDescent="0.3">
      <c r="A52" s="151" t="s">
        <v>92</v>
      </c>
      <c r="B52" s="42"/>
      <c r="C52" s="33"/>
      <c r="D52" s="10">
        <v>0.1</v>
      </c>
      <c r="E52" s="14">
        <v>0.1</v>
      </c>
      <c r="F52" s="21" t="s">
        <v>40</v>
      </c>
      <c r="G52" s="37"/>
      <c r="H52" s="13"/>
      <c r="I52" s="27"/>
      <c r="J52" s="27"/>
      <c r="K52" s="27"/>
      <c r="L52" s="27"/>
      <c r="M52" s="27"/>
      <c r="N52" s="27"/>
      <c r="O52" s="27"/>
      <c r="P52" s="27"/>
      <c r="Q52" s="27"/>
    </row>
    <row r="53" spans="1:17" ht="84" hidden="1" customHeight="1" x14ac:dyDescent="0.3">
      <c r="A53" s="151" t="s">
        <v>93</v>
      </c>
      <c r="B53" s="42"/>
      <c r="C53" s="33"/>
      <c r="D53" s="10">
        <v>0.1</v>
      </c>
      <c r="E53" s="14">
        <v>0.1</v>
      </c>
      <c r="F53" s="21" t="s">
        <v>40</v>
      </c>
      <c r="G53" s="37"/>
      <c r="H53" s="13"/>
      <c r="I53" s="27"/>
      <c r="J53" s="27"/>
      <c r="K53" s="27"/>
      <c r="L53" s="27"/>
      <c r="M53" s="27"/>
      <c r="N53" s="27"/>
      <c r="O53" s="27"/>
      <c r="P53" s="27"/>
      <c r="Q53" s="27"/>
    </row>
    <row r="54" spans="1:17" ht="84" hidden="1" customHeight="1" x14ac:dyDescent="0.3">
      <c r="A54" s="151" t="s">
        <v>94</v>
      </c>
      <c r="B54" s="42"/>
      <c r="C54" s="33"/>
      <c r="D54" s="10">
        <v>0.1</v>
      </c>
      <c r="E54" s="14">
        <v>0.1</v>
      </c>
      <c r="F54" s="21" t="s">
        <v>40</v>
      </c>
      <c r="G54" s="37"/>
      <c r="H54" s="13"/>
      <c r="I54" s="27"/>
      <c r="J54" s="27"/>
      <c r="K54" s="27"/>
      <c r="L54" s="27"/>
      <c r="M54" s="27"/>
      <c r="N54" s="27"/>
      <c r="O54" s="27"/>
      <c r="P54" s="27"/>
      <c r="Q54" s="27"/>
    </row>
    <row r="55" spans="1:17" ht="84" hidden="1" customHeight="1" x14ac:dyDescent="0.3">
      <c r="A55" s="151" t="s">
        <v>95</v>
      </c>
      <c r="B55" s="42"/>
      <c r="C55" s="33"/>
      <c r="D55" s="10">
        <v>0.1</v>
      </c>
      <c r="E55" s="14">
        <v>0.1</v>
      </c>
      <c r="F55" s="21" t="s">
        <v>40</v>
      </c>
      <c r="G55" s="37"/>
      <c r="H55" s="13"/>
      <c r="I55" s="27"/>
      <c r="J55" s="27"/>
      <c r="K55" s="27"/>
      <c r="L55" s="27"/>
      <c r="M55" s="27"/>
      <c r="N55" s="27"/>
      <c r="O55" s="27"/>
      <c r="P55" s="27"/>
      <c r="Q55" s="27"/>
    </row>
    <row r="56" spans="1:17" ht="84" hidden="1" customHeight="1" x14ac:dyDescent="0.3">
      <c r="A56" s="151" t="s">
        <v>96</v>
      </c>
      <c r="B56" s="42"/>
      <c r="C56" s="33"/>
      <c r="D56" s="10">
        <v>0.1</v>
      </c>
      <c r="E56" s="14">
        <v>0.1</v>
      </c>
      <c r="F56" s="21" t="s">
        <v>40</v>
      </c>
      <c r="G56" s="37"/>
      <c r="H56" s="13"/>
      <c r="I56" s="27"/>
      <c r="J56" s="27"/>
      <c r="K56" s="27"/>
      <c r="L56" s="27"/>
      <c r="M56" s="27"/>
      <c r="N56" s="27"/>
      <c r="O56" s="27"/>
      <c r="P56" s="27"/>
      <c r="Q56" s="27"/>
    </row>
    <row r="57" spans="1:17" ht="84" hidden="1" customHeight="1" x14ac:dyDescent="0.3">
      <c r="A57" s="152" t="s">
        <v>97</v>
      </c>
      <c r="B57" s="41"/>
      <c r="C57" s="34" t="s">
        <v>15</v>
      </c>
      <c r="D57" s="10">
        <v>0.49</v>
      </c>
      <c r="E57" s="15">
        <v>0.19</v>
      </c>
      <c r="F57" s="12">
        <f>E57-D57</f>
        <v>-0.3</v>
      </c>
      <c r="G57" s="37"/>
      <c r="I57" s="28"/>
      <c r="J57" s="28"/>
      <c r="K57" s="28"/>
      <c r="L57" s="28"/>
      <c r="M57" s="28"/>
      <c r="N57" s="28"/>
      <c r="O57" s="28"/>
      <c r="P57" s="28"/>
      <c r="Q57" s="28"/>
    </row>
    <row r="58" spans="1:17" ht="84" hidden="1" customHeight="1" x14ac:dyDescent="0.3">
      <c r="A58" s="151" t="s">
        <v>98</v>
      </c>
      <c r="B58" s="42"/>
      <c r="C58" s="33"/>
      <c r="D58" s="10">
        <v>0.1</v>
      </c>
      <c r="E58" s="14">
        <v>0.1</v>
      </c>
      <c r="F58" s="21" t="s">
        <v>40</v>
      </c>
      <c r="G58" s="37"/>
      <c r="I58" s="28"/>
      <c r="J58" s="28"/>
      <c r="K58" s="28"/>
      <c r="L58" s="28"/>
      <c r="M58" s="28"/>
      <c r="N58" s="28"/>
      <c r="O58" s="28"/>
      <c r="P58" s="28"/>
      <c r="Q58" s="28"/>
    </row>
    <row r="59" spans="1:17" ht="84" hidden="1" customHeight="1" x14ac:dyDescent="0.3">
      <c r="A59" s="151" t="s">
        <v>99</v>
      </c>
      <c r="B59" s="42"/>
      <c r="C59" s="33"/>
      <c r="D59" s="10">
        <v>0.1</v>
      </c>
      <c r="E59" s="14">
        <v>0.1</v>
      </c>
      <c r="F59" s="21" t="s">
        <v>40</v>
      </c>
      <c r="G59" s="37"/>
      <c r="I59" s="28"/>
      <c r="J59" s="28"/>
      <c r="K59" s="28"/>
      <c r="L59" s="28"/>
      <c r="M59" s="28"/>
      <c r="N59" s="28"/>
      <c r="O59" s="28"/>
      <c r="P59" s="28"/>
      <c r="Q59" s="28"/>
    </row>
    <row r="60" spans="1:17" ht="84" hidden="1" customHeight="1" x14ac:dyDescent="0.3">
      <c r="A60" s="151" t="s">
        <v>100</v>
      </c>
      <c r="B60" s="42" t="s">
        <v>101</v>
      </c>
      <c r="C60" s="33"/>
      <c r="D60" s="10">
        <v>0.1</v>
      </c>
      <c r="E60" s="14">
        <v>0.1</v>
      </c>
      <c r="F60" s="21" t="s">
        <v>40</v>
      </c>
      <c r="G60" s="37"/>
      <c r="I60" s="28"/>
      <c r="J60" s="28"/>
      <c r="K60" s="28"/>
      <c r="L60" s="28"/>
      <c r="M60" s="28"/>
      <c r="N60" s="28"/>
      <c r="O60" s="28"/>
      <c r="P60" s="28"/>
      <c r="Q60" s="28"/>
    </row>
    <row r="61" spans="1:17" ht="84" hidden="1" customHeight="1" x14ac:dyDescent="0.3">
      <c r="A61" s="151" t="s">
        <v>102</v>
      </c>
      <c r="B61" s="42"/>
      <c r="C61" s="33"/>
      <c r="D61" s="10">
        <v>0.1</v>
      </c>
      <c r="E61" s="14">
        <v>0.1</v>
      </c>
      <c r="F61" s="21" t="s">
        <v>40</v>
      </c>
      <c r="G61" s="37"/>
      <c r="I61" s="28"/>
      <c r="J61" s="28"/>
      <c r="K61" s="28"/>
      <c r="L61" s="28"/>
      <c r="M61" s="28"/>
      <c r="N61" s="28"/>
      <c r="O61" s="28"/>
      <c r="P61" s="28"/>
      <c r="Q61" s="28"/>
    </row>
    <row r="62" spans="1:17" ht="84" hidden="1" customHeight="1" x14ac:dyDescent="0.3">
      <c r="A62" s="151" t="s">
        <v>103</v>
      </c>
      <c r="B62" s="42"/>
      <c r="C62" s="33"/>
      <c r="D62" s="10">
        <v>0.1</v>
      </c>
      <c r="E62" s="14">
        <v>0.1</v>
      </c>
      <c r="F62" s="21" t="s">
        <v>40</v>
      </c>
      <c r="G62" s="37"/>
      <c r="I62" s="28"/>
      <c r="J62" s="28"/>
      <c r="K62" s="28"/>
      <c r="L62" s="28"/>
      <c r="M62" s="28"/>
      <c r="N62" s="28"/>
      <c r="O62" s="28"/>
      <c r="P62" s="28"/>
      <c r="Q62" s="28"/>
    </row>
    <row r="63" spans="1:17" s="13" customFormat="1" ht="84" hidden="1" customHeight="1" x14ac:dyDescent="0.3">
      <c r="A63" s="151" t="s">
        <v>104</v>
      </c>
      <c r="B63" s="42"/>
      <c r="C63" s="33"/>
      <c r="D63" s="10">
        <v>0.1</v>
      </c>
      <c r="E63" s="14">
        <v>0.1</v>
      </c>
      <c r="F63" s="21" t="s">
        <v>40</v>
      </c>
      <c r="G63" s="37"/>
      <c r="H63" s="1"/>
      <c r="I63" s="28"/>
      <c r="J63" s="28"/>
      <c r="K63" s="28"/>
      <c r="L63" s="28"/>
      <c r="M63" s="28"/>
      <c r="N63" s="28"/>
      <c r="O63" s="28"/>
      <c r="P63" s="28"/>
      <c r="Q63" s="28"/>
    </row>
    <row r="64" spans="1:17" s="13" customFormat="1" ht="84" hidden="1" customHeight="1" x14ac:dyDescent="0.3">
      <c r="A64" s="151" t="s">
        <v>105</v>
      </c>
      <c r="B64" s="42"/>
      <c r="C64" s="33"/>
      <c r="D64" s="10">
        <v>0.1</v>
      </c>
      <c r="E64" s="14">
        <v>0.1</v>
      </c>
      <c r="F64" s="21" t="s">
        <v>40</v>
      </c>
      <c r="G64" s="37"/>
      <c r="H64" s="1"/>
      <c r="I64" s="28"/>
      <c r="J64" s="28"/>
      <c r="K64" s="28"/>
      <c r="L64" s="28"/>
      <c r="M64" s="28"/>
      <c r="N64" s="28"/>
      <c r="O64" s="28"/>
      <c r="P64" s="28"/>
      <c r="Q64" s="28"/>
    </row>
    <row r="65" spans="1:17" s="13" customFormat="1" ht="84" hidden="1" customHeight="1" x14ac:dyDescent="0.3">
      <c r="A65" s="151" t="s">
        <v>106</v>
      </c>
      <c r="B65" s="42"/>
      <c r="C65" s="33"/>
      <c r="D65" s="10">
        <v>0</v>
      </c>
      <c r="E65" s="14">
        <v>0</v>
      </c>
      <c r="F65" s="193" t="s">
        <v>40</v>
      </c>
      <c r="G65" s="37"/>
      <c r="H65" s="1"/>
      <c r="I65" s="28"/>
      <c r="J65" s="28"/>
      <c r="K65" s="28"/>
      <c r="L65" s="28"/>
      <c r="M65" s="28"/>
      <c r="N65" s="28"/>
      <c r="O65" s="28"/>
      <c r="P65" s="28"/>
      <c r="Q65" s="187" t="s">
        <v>85</v>
      </c>
    </row>
    <row r="66" spans="1:17" s="13" customFormat="1" ht="84" hidden="1" customHeight="1" x14ac:dyDescent="0.3">
      <c r="A66" s="151" t="s">
        <v>107</v>
      </c>
      <c r="B66" s="42"/>
      <c r="C66" s="33"/>
      <c r="D66" s="10">
        <v>0.1</v>
      </c>
      <c r="E66" s="14">
        <v>0.1</v>
      </c>
      <c r="F66" s="21" t="s">
        <v>40</v>
      </c>
      <c r="G66" s="37"/>
      <c r="H66" s="1"/>
      <c r="I66" s="28"/>
      <c r="J66" s="28"/>
      <c r="K66" s="28"/>
      <c r="L66" s="28"/>
      <c r="M66" s="28"/>
      <c r="N66" s="28"/>
      <c r="O66" s="28"/>
      <c r="P66" s="28"/>
      <c r="Q66" s="28"/>
    </row>
    <row r="67" spans="1:17" s="13" customFormat="1" ht="84" hidden="1" customHeight="1" x14ac:dyDescent="0.3">
      <c r="A67" s="151" t="s">
        <v>108</v>
      </c>
      <c r="B67" s="42"/>
      <c r="C67" s="33"/>
      <c r="D67" s="10">
        <v>0.1</v>
      </c>
      <c r="E67" s="14">
        <v>0.1</v>
      </c>
      <c r="F67" s="21" t="s">
        <v>40</v>
      </c>
      <c r="G67" s="37"/>
      <c r="H67" s="1"/>
      <c r="I67" s="28"/>
      <c r="J67" s="28"/>
      <c r="K67" s="28"/>
      <c r="L67" s="28"/>
      <c r="M67" s="28"/>
      <c r="N67" s="28"/>
      <c r="O67" s="28"/>
      <c r="P67" s="28"/>
      <c r="Q67" s="28"/>
    </row>
    <row r="68" spans="1:17" s="13" customFormat="1" ht="84" hidden="1" customHeight="1" x14ac:dyDescent="0.3">
      <c r="A68" s="151" t="s">
        <v>109</v>
      </c>
      <c r="B68" s="42"/>
      <c r="C68" s="33"/>
      <c r="D68" s="10">
        <v>0.1</v>
      </c>
      <c r="E68" s="14">
        <v>0.1</v>
      </c>
      <c r="F68" s="21" t="s">
        <v>40</v>
      </c>
      <c r="G68" s="37"/>
      <c r="H68" s="1"/>
      <c r="I68" s="28"/>
      <c r="J68" s="28"/>
      <c r="K68" s="28"/>
      <c r="L68" s="28"/>
      <c r="M68" s="28"/>
      <c r="N68" s="28"/>
      <c r="O68" s="28"/>
      <c r="P68" s="28"/>
      <c r="Q68" s="28"/>
    </row>
    <row r="69" spans="1:17" s="13" customFormat="1" ht="84" hidden="1" customHeight="1" x14ac:dyDescent="0.3">
      <c r="A69" s="151" t="s">
        <v>110</v>
      </c>
      <c r="B69" s="42"/>
      <c r="C69" s="33"/>
      <c r="D69" s="10">
        <v>0.24</v>
      </c>
      <c r="E69" s="22">
        <v>0.19</v>
      </c>
      <c r="F69" s="12">
        <f>E69-D69</f>
        <v>-4.9999999999999989E-2</v>
      </c>
      <c r="G69" s="38"/>
      <c r="I69" s="47"/>
      <c r="J69" s="47"/>
      <c r="K69" s="47"/>
      <c r="L69" s="47"/>
      <c r="M69" s="27"/>
      <c r="N69" s="47"/>
      <c r="O69" s="47"/>
      <c r="P69" s="27"/>
      <c r="Q69" s="119"/>
    </row>
    <row r="70" spans="1:17" s="13" customFormat="1" ht="84" hidden="1" customHeight="1" x14ac:dyDescent="0.3">
      <c r="A70" s="151" t="s">
        <v>111</v>
      </c>
      <c r="B70" s="42"/>
      <c r="C70" s="33"/>
      <c r="D70" s="10">
        <v>0.21</v>
      </c>
      <c r="E70" s="22">
        <v>0.15</v>
      </c>
      <c r="F70" s="12">
        <f>E70-D70</f>
        <v>-0.06</v>
      </c>
      <c r="G70" s="38"/>
      <c r="H70" s="1"/>
      <c r="I70" s="46"/>
      <c r="J70" s="46"/>
      <c r="K70" s="46"/>
      <c r="L70" s="46"/>
      <c r="M70" s="28"/>
      <c r="N70" s="46"/>
      <c r="O70" s="46"/>
      <c r="P70" s="28"/>
      <c r="Q70" s="119"/>
    </row>
    <row r="71" spans="1:17" s="13" customFormat="1" ht="84" hidden="1" customHeight="1" x14ac:dyDescent="0.3">
      <c r="A71" s="151" t="s">
        <v>112</v>
      </c>
      <c r="B71" s="42" t="s">
        <v>54</v>
      </c>
      <c r="C71" s="33"/>
      <c r="D71" s="10">
        <v>0.1</v>
      </c>
      <c r="E71" s="14">
        <v>0.1</v>
      </c>
      <c r="F71" s="21" t="s">
        <v>40</v>
      </c>
      <c r="G71" s="37"/>
      <c r="H71" s="1"/>
      <c r="I71" s="28"/>
      <c r="J71" s="28"/>
      <c r="K71" s="28"/>
      <c r="L71" s="28"/>
      <c r="M71" s="28"/>
      <c r="N71" s="28"/>
      <c r="O71" s="28"/>
      <c r="P71" s="28"/>
      <c r="Q71" s="28"/>
    </row>
    <row r="72" spans="1:17" s="13" customFormat="1" ht="84" hidden="1" customHeight="1" x14ac:dyDescent="0.3">
      <c r="A72" s="151" t="s">
        <v>113</v>
      </c>
      <c r="B72" s="42"/>
      <c r="C72" s="33"/>
      <c r="D72" s="10">
        <v>0.13</v>
      </c>
      <c r="E72" s="11">
        <v>0.15</v>
      </c>
      <c r="F72" s="12">
        <f>E72-D72</f>
        <v>1.999999999999999E-2</v>
      </c>
      <c r="G72" s="37"/>
      <c r="H72" s="1"/>
      <c r="I72" s="74"/>
      <c r="J72" s="74"/>
      <c r="K72" s="74"/>
      <c r="L72" s="74"/>
      <c r="M72" s="74"/>
      <c r="N72" s="74"/>
      <c r="O72" s="74"/>
      <c r="P72" s="28"/>
      <c r="Q72" s="28"/>
    </row>
    <row r="73" spans="1:17" s="13" customFormat="1" ht="84" hidden="1" customHeight="1" x14ac:dyDescent="0.3">
      <c r="A73" s="151" t="s">
        <v>114</v>
      </c>
      <c r="B73" s="42"/>
      <c r="C73" s="33"/>
      <c r="D73" s="10">
        <v>0.1</v>
      </c>
      <c r="E73" s="14">
        <v>0.1</v>
      </c>
      <c r="F73" s="21" t="s">
        <v>40</v>
      </c>
      <c r="G73" s="37"/>
      <c r="H73" s="1"/>
      <c r="I73" s="28"/>
      <c r="J73" s="28"/>
      <c r="K73" s="28"/>
      <c r="L73" s="28"/>
      <c r="M73" s="28"/>
      <c r="N73" s="28"/>
      <c r="O73" s="28"/>
      <c r="P73" s="28"/>
      <c r="Q73" s="28"/>
    </row>
    <row r="74" spans="1:17" s="13" customFormat="1" ht="84" hidden="1" customHeight="1" x14ac:dyDescent="0.3">
      <c r="A74" s="151" t="s">
        <v>115</v>
      </c>
      <c r="B74" s="42"/>
      <c r="C74" s="33"/>
      <c r="D74" s="10">
        <v>0.1</v>
      </c>
      <c r="E74" s="14">
        <v>0.1</v>
      </c>
      <c r="F74" s="21" t="s">
        <v>40</v>
      </c>
      <c r="G74" s="37"/>
      <c r="H74" s="1"/>
      <c r="I74" s="28"/>
      <c r="J74" s="28"/>
      <c r="K74" s="28"/>
      <c r="L74" s="28"/>
      <c r="M74" s="28"/>
      <c r="N74" s="28"/>
      <c r="O74" s="28"/>
      <c r="P74" s="28"/>
      <c r="Q74" s="28"/>
    </row>
    <row r="75" spans="1:17" s="13" customFormat="1" ht="84" hidden="1" customHeight="1" x14ac:dyDescent="0.3">
      <c r="A75" s="151" t="s">
        <v>116</v>
      </c>
      <c r="B75" s="42"/>
      <c r="C75" s="33"/>
      <c r="D75" s="10">
        <v>0.1</v>
      </c>
      <c r="E75" s="14">
        <v>0.1</v>
      </c>
      <c r="F75" s="21" t="s">
        <v>40</v>
      </c>
      <c r="G75" s="37"/>
      <c r="H75" s="1"/>
      <c r="I75" s="28"/>
      <c r="J75" s="28"/>
      <c r="K75" s="28"/>
      <c r="L75" s="28"/>
      <c r="M75" s="28"/>
      <c r="N75" s="28"/>
      <c r="O75" s="28"/>
      <c r="P75" s="28"/>
      <c r="Q75" s="28"/>
    </row>
    <row r="76" spans="1:17" s="13" customFormat="1" ht="84" hidden="1" customHeight="1" x14ac:dyDescent="0.3">
      <c r="A76" s="151" t="s">
        <v>117</v>
      </c>
      <c r="B76" s="42"/>
      <c r="C76" s="33"/>
      <c r="D76" s="10">
        <v>0.41</v>
      </c>
      <c r="E76" s="22">
        <v>0.1</v>
      </c>
      <c r="F76" s="12">
        <f>E76-D76</f>
        <v>-0.30999999999999994</v>
      </c>
      <c r="G76" s="37"/>
      <c r="I76" s="27"/>
      <c r="J76" s="27"/>
      <c r="K76" s="27"/>
      <c r="L76" s="27"/>
      <c r="M76" s="27"/>
      <c r="N76" s="27"/>
      <c r="O76" s="27"/>
      <c r="P76" s="27"/>
      <c r="Q76" s="27"/>
    </row>
    <row r="77" spans="1:17" s="13" customFormat="1" ht="84" hidden="1" customHeight="1" x14ac:dyDescent="0.3">
      <c r="A77" s="151" t="s">
        <v>118</v>
      </c>
      <c r="B77" s="42"/>
      <c r="C77" s="33"/>
      <c r="D77" s="10">
        <v>0.1</v>
      </c>
      <c r="E77" s="14">
        <v>0.1</v>
      </c>
      <c r="F77" s="21" t="s">
        <v>40</v>
      </c>
      <c r="G77" s="37"/>
      <c r="I77" s="27"/>
      <c r="J77" s="27"/>
      <c r="K77" s="27"/>
      <c r="L77" s="27"/>
      <c r="M77" s="27"/>
      <c r="N77" s="27"/>
      <c r="O77" s="27"/>
      <c r="P77" s="27"/>
      <c r="Q77" s="27"/>
    </row>
    <row r="78" spans="1:17" s="13" customFormat="1" ht="84" hidden="1" customHeight="1" x14ac:dyDescent="0.3">
      <c r="A78" s="151" t="s">
        <v>119</v>
      </c>
      <c r="B78" s="42"/>
      <c r="C78" s="33"/>
      <c r="D78" s="10">
        <v>0.32</v>
      </c>
      <c r="E78" s="22">
        <v>0.15</v>
      </c>
      <c r="F78" s="12">
        <f>E78-D78</f>
        <v>-0.17</v>
      </c>
      <c r="G78" s="37"/>
      <c r="I78" s="27"/>
      <c r="J78" s="27"/>
      <c r="K78" s="27"/>
      <c r="L78" s="27"/>
      <c r="M78" s="27"/>
      <c r="N78" s="27"/>
      <c r="O78" s="27"/>
      <c r="P78" s="27"/>
      <c r="Q78" s="27"/>
    </row>
    <row r="79" spans="1:17" s="13" customFormat="1" ht="84" hidden="1" customHeight="1" x14ac:dyDescent="0.3">
      <c r="A79" s="151" t="s">
        <v>120</v>
      </c>
      <c r="B79" s="42"/>
      <c r="C79" s="33"/>
      <c r="D79" s="10">
        <v>0.1</v>
      </c>
      <c r="E79" s="14">
        <v>0.1</v>
      </c>
      <c r="F79" s="21" t="s">
        <v>40</v>
      </c>
      <c r="G79" s="37"/>
      <c r="I79" s="27"/>
      <c r="J79" s="27"/>
      <c r="K79" s="27"/>
      <c r="L79" s="27"/>
      <c r="M79" s="27"/>
      <c r="N79" s="27"/>
      <c r="O79" s="27"/>
      <c r="P79" s="27"/>
      <c r="Q79" s="27"/>
    </row>
    <row r="80" spans="1:17" s="13" customFormat="1" ht="84" hidden="1" customHeight="1" x14ac:dyDescent="0.3">
      <c r="A80" s="151" t="s">
        <v>121</v>
      </c>
      <c r="B80" s="42"/>
      <c r="C80" s="33"/>
      <c r="D80" s="10">
        <v>0.1</v>
      </c>
      <c r="E80" s="14">
        <v>0.1</v>
      </c>
      <c r="F80" s="21" t="s">
        <v>40</v>
      </c>
      <c r="G80" s="37"/>
      <c r="I80" s="27"/>
      <c r="J80" s="27"/>
      <c r="K80" s="27"/>
      <c r="L80" s="27"/>
      <c r="M80" s="27"/>
      <c r="N80" s="27"/>
      <c r="O80" s="27"/>
      <c r="P80" s="27"/>
      <c r="Q80" s="27"/>
    </row>
    <row r="81" spans="1:17" s="13" customFormat="1" ht="84" hidden="1" customHeight="1" x14ac:dyDescent="0.3">
      <c r="A81" s="154" t="s">
        <v>122</v>
      </c>
      <c r="B81" s="44"/>
      <c r="C81" s="33"/>
      <c r="D81" s="10">
        <v>0.1</v>
      </c>
      <c r="E81" s="14">
        <v>0.1</v>
      </c>
      <c r="F81" s="21" t="s">
        <v>40</v>
      </c>
      <c r="G81" s="37"/>
      <c r="I81" s="27"/>
      <c r="J81" s="27"/>
      <c r="K81" s="27"/>
      <c r="L81" s="27"/>
      <c r="M81" s="27"/>
      <c r="N81" s="27"/>
      <c r="O81" s="27"/>
      <c r="P81" s="27"/>
      <c r="Q81" s="27"/>
    </row>
    <row r="82" spans="1:17" s="13" customFormat="1" ht="84" hidden="1" customHeight="1" x14ac:dyDescent="0.3">
      <c r="A82" s="151" t="s">
        <v>123</v>
      </c>
      <c r="B82" s="42"/>
      <c r="C82" s="33"/>
      <c r="D82" s="10">
        <v>0.1</v>
      </c>
      <c r="E82" s="14">
        <v>0.1</v>
      </c>
      <c r="F82" s="21" t="s">
        <v>40</v>
      </c>
      <c r="G82" s="37"/>
      <c r="I82" s="27"/>
      <c r="J82" s="27"/>
      <c r="K82" s="27"/>
      <c r="L82" s="27"/>
      <c r="M82" s="27"/>
      <c r="N82" s="27"/>
      <c r="O82" s="27"/>
      <c r="P82" s="27"/>
      <c r="Q82" s="27"/>
    </row>
    <row r="83" spans="1:17" s="13" customFormat="1" ht="84" hidden="1" customHeight="1" x14ac:dyDescent="0.3">
      <c r="A83" s="151" t="s">
        <v>124</v>
      </c>
      <c r="B83" s="42"/>
      <c r="C83" s="33"/>
      <c r="D83" s="10">
        <v>0.1</v>
      </c>
      <c r="E83" s="14">
        <v>0.1</v>
      </c>
      <c r="F83" s="21" t="s">
        <v>40</v>
      </c>
      <c r="G83" s="37"/>
      <c r="I83" s="27"/>
      <c r="J83" s="27"/>
      <c r="K83" s="27"/>
      <c r="L83" s="27"/>
      <c r="M83" s="27"/>
      <c r="N83" s="27"/>
      <c r="O83" s="27"/>
      <c r="P83" s="27"/>
      <c r="Q83" s="27"/>
    </row>
    <row r="84" spans="1:17" s="13" customFormat="1" ht="84" hidden="1" customHeight="1" x14ac:dyDescent="0.3">
      <c r="A84" s="151" t="s">
        <v>125</v>
      </c>
      <c r="B84" s="42"/>
      <c r="C84" s="33"/>
      <c r="D84" s="10">
        <v>0.1</v>
      </c>
      <c r="E84" s="14">
        <v>0.1</v>
      </c>
      <c r="F84" s="21" t="s">
        <v>40</v>
      </c>
      <c r="G84" s="37"/>
      <c r="I84" s="27"/>
      <c r="J84" s="27"/>
      <c r="K84" s="27"/>
      <c r="L84" s="27"/>
      <c r="M84" s="27"/>
      <c r="N84" s="27"/>
      <c r="O84" s="27"/>
      <c r="P84" s="27"/>
      <c r="Q84" s="27"/>
    </row>
    <row r="85" spans="1:17" s="13" customFormat="1" ht="84" hidden="1" customHeight="1" x14ac:dyDescent="0.3">
      <c r="A85" s="151" t="s">
        <v>126</v>
      </c>
      <c r="B85" s="42"/>
      <c r="C85" s="33"/>
      <c r="D85" s="10">
        <v>0.1</v>
      </c>
      <c r="E85" s="14">
        <v>0.1</v>
      </c>
      <c r="F85" s="21" t="s">
        <v>40</v>
      </c>
      <c r="G85" s="37"/>
      <c r="I85" s="27"/>
      <c r="J85" s="27"/>
      <c r="K85" s="27"/>
      <c r="L85" s="27"/>
      <c r="M85" s="27"/>
      <c r="N85" s="27"/>
      <c r="O85" s="27"/>
      <c r="P85" s="27"/>
      <c r="Q85" s="27"/>
    </row>
    <row r="86" spans="1:17" ht="84" hidden="1" customHeight="1" x14ac:dyDescent="0.3">
      <c r="A86" s="151" t="s">
        <v>127</v>
      </c>
      <c r="B86" s="42"/>
      <c r="C86" s="33"/>
      <c r="D86" s="10">
        <v>0.1</v>
      </c>
      <c r="E86" s="14">
        <v>0.1</v>
      </c>
      <c r="F86" s="21" t="s">
        <v>40</v>
      </c>
      <c r="G86" s="37"/>
      <c r="H86" s="13"/>
      <c r="I86" s="27"/>
      <c r="J86" s="27"/>
      <c r="K86" s="27"/>
      <c r="L86" s="27"/>
      <c r="M86" s="27"/>
      <c r="N86" s="27"/>
      <c r="O86" s="27"/>
      <c r="P86" s="27"/>
      <c r="Q86" s="27"/>
    </row>
    <row r="87" spans="1:17" ht="84" hidden="1" customHeight="1" x14ac:dyDescent="0.3">
      <c r="A87" s="151" t="s">
        <v>128</v>
      </c>
      <c r="B87" s="42"/>
      <c r="C87" s="33"/>
      <c r="D87" s="10">
        <v>0.1</v>
      </c>
      <c r="E87" s="14">
        <v>0.1</v>
      </c>
      <c r="F87" s="21" t="s">
        <v>40</v>
      </c>
      <c r="G87" s="37"/>
      <c r="H87" s="13"/>
      <c r="I87" s="27"/>
      <c r="J87" s="27"/>
      <c r="K87" s="27"/>
      <c r="L87" s="27"/>
      <c r="M87" s="27"/>
      <c r="N87" s="27"/>
      <c r="O87" s="27"/>
      <c r="P87" s="27"/>
      <c r="Q87" s="27"/>
    </row>
    <row r="88" spans="1:17" s="13" customFormat="1" ht="84" hidden="1" customHeight="1" x14ac:dyDescent="0.3">
      <c r="A88" s="151" t="s">
        <v>129</v>
      </c>
      <c r="B88" s="42"/>
      <c r="C88" s="33"/>
      <c r="D88" s="10">
        <v>0.1</v>
      </c>
      <c r="E88" s="14">
        <v>0.1</v>
      </c>
      <c r="F88" s="21" t="s">
        <v>40</v>
      </c>
      <c r="G88" s="37"/>
      <c r="I88" s="27"/>
      <c r="J88" s="27"/>
      <c r="K88" s="27"/>
      <c r="L88" s="27"/>
      <c r="M88" s="27"/>
      <c r="N88" s="27"/>
      <c r="O88" s="27"/>
      <c r="P88" s="27"/>
      <c r="Q88" s="27"/>
    </row>
    <row r="89" spans="1:17" s="13" customFormat="1" ht="84" hidden="1" customHeight="1" x14ac:dyDescent="0.3">
      <c r="A89" s="151" t="s">
        <v>130</v>
      </c>
      <c r="B89" s="42"/>
      <c r="C89" s="33"/>
      <c r="D89" s="10">
        <v>0.1</v>
      </c>
      <c r="E89" s="14">
        <v>0.1</v>
      </c>
      <c r="F89" s="21" t="s">
        <v>40</v>
      </c>
      <c r="G89" s="37"/>
      <c r="I89" s="27"/>
      <c r="J89" s="27"/>
      <c r="K89" s="27"/>
      <c r="L89" s="27"/>
      <c r="M89" s="27"/>
      <c r="N89" s="27"/>
      <c r="O89" s="27"/>
      <c r="P89" s="27"/>
      <c r="Q89" s="27"/>
    </row>
    <row r="90" spans="1:17" s="13" customFormat="1" ht="84" hidden="1" customHeight="1" x14ac:dyDescent="0.3">
      <c r="A90" s="151" t="s">
        <v>131</v>
      </c>
      <c r="B90" s="42"/>
      <c r="C90" s="33"/>
      <c r="D90" s="10">
        <v>0.1</v>
      </c>
      <c r="E90" s="14">
        <v>0.1</v>
      </c>
      <c r="F90" s="21" t="s">
        <v>40</v>
      </c>
      <c r="G90" s="37"/>
      <c r="I90" s="27"/>
      <c r="J90" s="27"/>
      <c r="K90" s="27"/>
      <c r="L90" s="27"/>
      <c r="M90" s="27"/>
      <c r="N90" s="27"/>
      <c r="O90" s="27"/>
      <c r="P90" s="27"/>
      <c r="Q90" s="27"/>
    </row>
    <row r="91" spans="1:17" s="13" customFormat="1" ht="84" hidden="1" customHeight="1" x14ac:dyDescent="0.3">
      <c r="A91" s="151" t="s">
        <v>132</v>
      </c>
      <c r="B91" s="42"/>
      <c r="C91" s="33"/>
      <c r="D91" s="10">
        <v>0.38</v>
      </c>
      <c r="E91" s="22">
        <v>0.15</v>
      </c>
      <c r="F91" s="12">
        <f>E91-D91</f>
        <v>-0.23</v>
      </c>
      <c r="G91" s="37"/>
      <c r="I91" s="27"/>
      <c r="J91" s="27"/>
      <c r="K91" s="27"/>
      <c r="L91" s="27"/>
      <c r="M91" s="27"/>
      <c r="N91" s="27"/>
      <c r="O91" s="27"/>
      <c r="P91" s="27"/>
      <c r="Q91" s="27"/>
    </row>
    <row r="92" spans="1:17" ht="84" hidden="1" customHeight="1" x14ac:dyDescent="0.3">
      <c r="A92" s="151" t="s">
        <v>133</v>
      </c>
      <c r="B92" s="42"/>
      <c r="C92" s="33"/>
      <c r="D92" s="10">
        <v>0.1</v>
      </c>
      <c r="E92" s="14">
        <v>0.1</v>
      </c>
      <c r="F92" s="21" t="s">
        <v>40</v>
      </c>
      <c r="G92" s="37"/>
      <c r="H92" s="13"/>
      <c r="I92" s="27"/>
      <c r="J92" s="27"/>
      <c r="K92" s="27"/>
      <c r="L92" s="27"/>
      <c r="M92" s="27"/>
      <c r="N92" s="27"/>
      <c r="O92" s="27"/>
      <c r="P92" s="27"/>
      <c r="Q92" s="27"/>
    </row>
    <row r="93" spans="1:17" s="13" customFormat="1" ht="84" hidden="1" customHeight="1" x14ac:dyDescent="0.3">
      <c r="A93" s="151" t="s">
        <v>134</v>
      </c>
      <c r="B93" s="42"/>
      <c r="C93" s="33"/>
      <c r="D93" s="10">
        <v>0.1</v>
      </c>
      <c r="E93" s="14">
        <v>0.1</v>
      </c>
      <c r="F93" s="21" t="s">
        <v>40</v>
      </c>
      <c r="G93" s="37"/>
      <c r="I93" s="27"/>
      <c r="J93" s="27"/>
      <c r="K93" s="27"/>
      <c r="L93" s="27"/>
      <c r="M93" s="27"/>
      <c r="N93" s="27"/>
      <c r="O93" s="27"/>
      <c r="P93" s="27"/>
      <c r="Q93" s="27"/>
    </row>
    <row r="94" spans="1:17" s="13" customFormat="1" ht="84" hidden="1" customHeight="1" x14ac:dyDescent="0.3">
      <c r="A94" s="151" t="s">
        <v>135</v>
      </c>
      <c r="B94" s="42" t="s">
        <v>54</v>
      </c>
      <c r="C94" s="33"/>
      <c r="D94" s="10">
        <v>0.1</v>
      </c>
      <c r="E94" s="14">
        <v>0.1</v>
      </c>
      <c r="F94" s="21" t="s">
        <v>40</v>
      </c>
      <c r="G94" s="37"/>
      <c r="I94" s="27"/>
      <c r="J94" s="27"/>
      <c r="K94" s="27"/>
      <c r="L94" s="27"/>
      <c r="M94" s="27"/>
      <c r="N94" s="27"/>
      <c r="O94" s="27"/>
      <c r="P94" s="27"/>
      <c r="Q94" s="27"/>
    </row>
    <row r="95" spans="1:17" s="13" customFormat="1" ht="84" hidden="1" customHeight="1" x14ac:dyDescent="0.3">
      <c r="A95" s="151" t="s">
        <v>136</v>
      </c>
      <c r="B95" s="42"/>
      <c r="C95" s="33"/>
      <c r="D95" s="10">
        <v>0.1</v>
      </c>
      <c r="E95" s="14">
        <v>0.1</v>
      </c>
      <c r="F95" s="21" t="s">
        <v>40</v>
      </c>
      <c r="G95" s="37"/>
      <c r="I95" s="27"/>
      <c r="J95" s="27"/>
      <c r="K95" s="27"/>
      <c r="L95" s="27"/>
      <c r="M95" s="27"/>
      <c r="N95" s="27"/>
      <c r="O95" s="27"/>
      <c r="P95" s="27"/>
      <c r="Q95" s="27"/>
    </row>
    <row r="96" spans="1:17" s="13" customFormat="1" ht="84" hidden="1" customHeight="1" x14ac:dyDescent="0.3">
      <c r="A96" s="151" t="s">
        <v>137</v>
      </c>
      <c r="B96" s="42"/>
      <c r="C96" s="33"/>
      <c r="D96" s="10">
        <v>0.31</v>
      </c>
      <c r="E96" s="11">
        <v>0.39</v>
      </c>
      <c r="F96" s="12">
        <f>E96-D96</f>
        <v>8.0000000000000016E-2</v>
      </c>
      <c r="G96" s="37"/>
      <c r="I96" s="47"/>
      <c r="J96" s="47"/>
      <c r="K96" s="47"/>
      <c r="L96" s="47"/>
      <c r="M96" s="73"/>
      <c r="N96" s="47"/>
      <c r="O96" s="47"/>
      <c r="P96" s="27"/>
      <c r="Q96" s="120"/>
    </row>
    <row r="97" spans="1:17" s="13" customFormat="1" ht="84" hidden="1" customHeight="1" x14ac:dyDescent="0.3">
      <c r="A97" s="151" t="s">
        <v>138</v>
      </c>
      <c r="B97" s="42"/>
      <c r="C97" s="33"/>
      <c r="D97" s="10">
        <v>0.1</v>
      </c>
      <c r="E97" s="14">
        <v>0.1</v>
      </c>
      <c r="F97" s="21" t="s">
        <v>40</v>
      </c>
      <c r="G97" s="37"/>
      <c r="I97" s="27"/>
      <c r="J97" s="27"/>
      <c r="K97" s="27"/>
      <c r="L97" s="47"/>
      <c r="M97" s="27"/>
      <c r="N97" s="27"/>
      <c r="O97" s="27"/>
      <c r="P97" s="27"/>
      <c r="Q97" s="27"/>
    </row>
    <row r="98" spans="1:17" s="13" customFormat="1" ht="84" hidden="1" customHeight="1" x14ac:dyDescent="0.3">
      <c r="A98" s="151" t="s">
        <v>139</v>
      </c>
      <c r="B98" s="42"/>
      <c r="C98" s="33"/>
      <c r="D98" s="10">
        <v>0.39</v>
      </c>
      <c r="E98" s="22">
        <v>0.35</v>
      </c>
      <c r="F98" s="12">
        <f>E98-D98</f>
        <v>-4.0000000000000036E-2</v>
      </c>
      <c r="G98" s="37"/>
      <c r="I98" s="27"/>
      <c r="J98" s="27"/>
      <c r="K98" s="27"/>
      <c r="L98" s="47"/>
      <c r="M98" s="27"/>
      <c r="N98" s="27"/>
      <c r="O98" s="27"/>
      <c r="P98" s="27"/>
      <c r="Q98" s="27"/>
    </row>
    <row r="99" spans="1:17" s="13" customFormat="1" ht="84" hidden="1" customHeight="1" x14ac:dyDescent="0.3">
      <c r="A99" s="151" t="s">
        <v>140</v>
      </c>
      <c r="B99" s="42" t="s">
        <v>141</v>
      </c>
      <c r="C99" s="33"/>
      <c r="D99" s="10">
        <v>0.17</v>
      </c>
      <c r="E99" s="22">
        <v>0.15</v>
      </c>
      <c r="F99" s="12">
        <f>E99-D99</f>
        <v>-2.0000000000000018E-2</v>
      </c>
      <c r="G99" s="37"/>
      <c r="I99" s="27"/>
      <c r="J99" s="27"/>
      <c r="K99" s="27"/>
      <c r="L99" s="47"/>
      <c r="M99" s="27"/>
      <c r="N99" s="27"/>
      <c r="O99" s="27"/>
      <c r="P99" s="27"/>
      <c r="Q99" s="27"/>
    </row>
    <row r="100" spans="1:17" s="13" customFormat="1" ht="84" hidden="1" customHeight="1" x14ac:dyDescent="0.3">
      <c r="A100" s="151" t="s">
        <v>142</v>
      </c>
      <c r="B100" s="42"/>
      <c r="C100" s="33"/>
      <c r="D100" s="10">
        <v>0.1</v>
      </c>
      <c r="E100" s="14">
        <v>0.1</v>
      </c>
      <c r="F100" s="21" t="s">
        <v>40</v>
      </c>
      <c r="G100" s="37"/>
      <c r="I100" s="27"/>
      <c r="J100" s="27"/>
      <c r="K100" s="27"/>
      <c r="L100" s="47"/>
      <c r="M100" s="27"/>
      <c r="N100" s="27"/>
      <c r="O100" s="27"/>
      <c r="P100" s="27"/>
      <c r="Q100" s="27"/>
    </row>
    <row r="101" spans="1:17" s="13" customFormat="1" ht="84" hidden="1" customHeight="1" x14ac:dyDescent="0.3">
      <c r="A101" s="151" t="s">
        <v>143</v>
      </c>
      <c r="B101" s="42" t="s">
        <v>144</v>
      </c>
      <c r="C101" s="33"/>
      <c r="D101" s="10">
        <v>0.2</v>
      </c>
      <c r="E101" s="22">
        <v>0.15</v>
      </c>
      <c r="F101" s="12">
        <f>E101-D101</f>
        <v>-5.0000000000000017E-2</v>
      </c>
      <c r="G101" s="37"/>
      <c r="I101" s="27"/>
      <c r="J101" s="27"/>
      <c r="K101" s="27"/>
      <c r="L101" s="47"/>
      <c r="M101" s="27"/>
      <c r="N101" s="27"/>
      <c r="O101" s="27"/>
      <c r="P101" s="27"/>
      <c r="Q101" s="27"/>
    </row>
    <row r="102" spans="1:17" s="13" customFormat="1" ht="84" hidden="1" customHeight="1" x14ac:dyDescent="0.3">
      <c r="A102" s="151" t="s">
        <v>145</v>
      </c>
      <c r="B102" s="42"/>
      <c r="C102" s="33"/>
      <c r="D102" s="10">
        <v>0.27</v>
      </c>
      <c r="E102" s="22">
        <v>0.25</v>
      </c>
      <c r="F102" s="12">
        <f>E102-D102</f>
        <v>-2.0000000000000018E-2</v>
      </c>
      <c r="G102" s="37"/>
      <c r="I102" s="27"/>
      <c r="J102" s="27"/>
      <c r="K102" s="27"/>
      <c r="L102" s="47"/>
      <c r="M102" s="27"/>
      <c r="N102" s="27"/>
      <c r="O102" s="27"/>
      <c r="P102" s="27"/>
      <c r="Q102" s="27"/>
    </row>
    <row r="103" spans="1:17" s="13" customFormat="1" ht="84" hidden="1" customHeight="1" x14ac:dyDescent="0.3">
      <c r="A103" s="151" t="s">
        <v>146</v>
      </c>
      <c r="B103" s="42"/>
      <c r="C103" s="33"/>
      <c r="D103" s="10">
        <v>0.1</v>
      </c>
      <c r="E103" s="14">
        <v>0.1</v>
      </c>
      <c r="F103" s="21" t="s">
        <v>40</v>
      </c>
      <c r="G103" s="37"/>
      <c r="I103" s="27"/>
      <c r="J103" s="27"/>
      <c r="K103" s="27"/>
      <c r="L103" s="47"/>
      <c r="M103" s="27"/>
      <c r="N103" s="27"/>
      <c r="O103" s="27"/>
      <c r="P103" s="27"/>
      <c r="Q103" s="27"/>
    </row>
    <row r="104" spans="1:17" s="13" customFormat="1" ht="84" hidden="1" customHeight="1" x14ac:dyDescent="0.3">
      <c r="A104" s="151" t="s">
        <v>147</v>
      </c>
      <c r="B104" s="42"/>
      <c r="C104" s="33"/>
      <c r="D104" s="10">
        <v>0.1</v>
      </c>
      <c r="E104" s="14">
        <v>0.1</v>
      </c>
      <c r="F104" s="21" t="s">
        <v>40</v>
      </c>
      <c r="G104" s="37"/>
      <c r="I104" s="27"/>
      <c r="J104" s="27"/>
      <c r="K104" s="27"/>
      <c r="L104" s="47"/>
      <c r="M104" s="27"/>
      <c r="N104" s="27"/>
      <c r="O104" s="27"/>
      <c r="P104" s="27"/>
      <c r="Q104" s="27"/>
    </row>
    <row r="105" spans="1:17" s="13" customFormat="1" ht="84" hidden="1" customHeight="1" x14ac:dyDescent="0.3">
      <c r="A105" s="151" t="s">
        <v>148</v>
      </c>
      <c r="B105" s="42"/>
      <c r="C105" s="33"/>
      <c r="D105" s="10">
        <v>0.1</v>
      </c>
      <c r="E105" s="14">
        <v>0.1</v>
      </c>
      <c r="F105" s="21" t="s">
        <v>40</v>
      </c>
      <c r="G105" s="37"/>
      <c r="I105" s="27"/>
      <c r="J105" s="27"/>
      <c r="K105" s="27"/>
      <c r="L105" s="47"/>
      <c r="M105" s="27"/>
      <c r="N105" s="27"/>
      <c r="O105" s="27"/>
      <c r="P105" s="27"/>
      <c r="Q105" s="27"/>
    </row>
    <row r="106" spans="1:17" s="13" customFormat="1" ht="84" hidden="1" customHeight="1" x14ac:dyDescent="0.3">
      <c r="A106" s="151" t="s">
        <v>149</v>
      </c>
      <c r="B106" s="42"/>
      <c r="C106" s="33"/>
      <c r="D106" s="10">
        <v>0.1</v>
      </c>
      <c r="E106" s="14">
        <v>0.1</v>
      </c>
      <c r="F106" s="21" t="s">
        <v>40</v>
      </c>
      <c r="G106" s="37"/>
      <c r="I106" s="27"/>
      <c r="J106" s="27"/>
      <c r="K106" s="27"/>
      <c r="L106" s="47"/>
      <c r="M106" s="27"/>
      <c r="N106" s="27"/>
      <c r="O106" s="27"/>
      <c r="P106" s="27"/>
      <c r="Q106" s="27"/>
    </row>
    <row r="107" spans="1:17" s="13" customFormat="1" ht="84" hidden="1" customHeight="1" x14ac:dyDescent="0.3">
      <c r="A107" s="151" t="s">
        <v>150</v>
      </c>
      <c r="B107" s="42"/>
      <c r="C107" s="33"/>
      <c r="D107" s="10">
        <v>0.1</v>
      </c>
      <c r="E107" s="14">
        <v>0.1</v>
      </c>
      <c r="F107" s="21" t="s">
        <v>40</v>
      </c>
      <c r="G107" s="37"/>
      <c r="I107" s="27"/>
      <c r="J107" s="27"/>
      <c r="K107" s="27"/>
      <c r="L107" s="47"/>
      <c r="M107" s="27"/>
      <c r="N107" s="27"/>
      <c r="O107" s="27"/>
      <c r="P107" s="27"/>
      <c r="Q107" s="27"/>
    </row>
    <row r="108" spans="1:17" s="13" customFormat="1" ht="84" hidden="1" customHeight="1" x14ac:dyDescent="0.3">
      <c r="A108" s="151" t="s">
        <v>151</v>
      </c>
      <c r="B108" s="42"/>
      <c r="C108" s="33"/>
      <c r="D108" s="10">
        <v>0.48</v>
      </c>
      <c r="E108" s="22">
        <v>0.4</v>
      </c>
      <c r="F108" s="12">
        <f>E108-D108</f>
        <v>-7.999999999999996E-2</v>
      </c>
      <c r="G108" s="37"/>
      <c r="I108" s="27"/>
      <c r="J108" s="27"/>
      <c r="K108" s="27"/>
      <c r="L108" s="47"/>
      <c r="M108" s="27"/>
      <c r="N108" s="27"/>
      <c r="O108" s="27"/>
      <c r="P108" s="27"/>
      <c r="Q108" s="27"/>
    </row>
    <row r="109" spans="1:17" s="13" customFormat="1" ht="84" hidden="1" customHeight="1" x14ac:dyDescent="0.3">
      <c r="A109" s="151" t="s">
        <v>152</v>
      </c>
      <c r="B109" s="42"/>
      <c r="C109" s="33"/>
      <c r="D109" s="10">
        <v>0.1</v>
      </c>
      <c r="E109" s="14">
        <v>0.1</v>
      </c>
      <c r="F109" s="21" t="s">
        <v>40</v>
      </c>
      <c r="G109" s="37"/>
      <c r="I109" s="27"/>
      <c r="J109" s="27"/>
      <c r="K109" s="27"/>
      <c r="L109" s="47"/>
      <c r="M109" s="27"/>
      <c r="N109" s="27"/>
      <c r="O109" s="27"/>
      <c r="P109" s="27"/>
      <c r="Q109" s="27"/>
    </row>
    <row r="110" spans="1:17" s="13" customFormat="1" ht="84" hidden="1" customHeight="1" x14ac:dyDescent="0.3">
      <c r="A110" s="151" t="s">
        <v>153</v>
      </c>
      <c r="B110" s="42"/>
      <c r="C110" s="33"/>
      <c r="D110" s="10">
        <v>0.5</v>
      </c>
      <c r="E110" s="22">
        <v>0.15</v>
      </c>
      <c r="F110" s="12">
        <f>E110-D110</f>
        <v>-0.35</v>
      </c>
      <c r="G110" s="37"/>
      <c r="I110" s="27"/>
      <c r="J110" s="27"/>
      <c r="K110" s="27"/>
      <c r="L110" s="47"/>
      <c r="M110" s="27"/>
      <c r="N110" s="27"/>
      <c r="O110" s="27"/>
      <c r="P110" s="27"/>
      <c r="Q110" s="27"/>
    </row>
    <row r="111" spans="1:17" s="13" customFormat="1" ht="84" hidden="1" customHeight="1" x14ac:dyDescent="0.3">
      <c r="A111" s="151" t="s">
        <v>154</v>
      </c>
      <c r="B111" s="42"/>
      <c r="C111" s="33"/>
      <c r="D111" s="10">
        <v>0.1</v>
      </c>
      <c r="E111" s="14">
        <v>0.1</v>
      </c>
      <c r="F111" s="21" t="s">
        <v>40</v>
      </c>
      <c r="G111" s="37"/>
      <c r="I111" s="27"/>
      <c r="J111" s="27"/>
      <c r="K111" s="27"/>
      <c r="L111" s="47"/>
      <c r="M111" s="27"/>
      <c r="N111" s="27"/>
      <c r="O111" s="27"/>
      <c r="P111" s="27"/>
      <c r="Q111" s="27"/>
    </row>
    <row r="112" spans="1:17" s="13" customFormat="1" ht="84" hidden="1" customHeight="1" x14ac:dyDescent="0.3">
      <c r="A112" s="151" t="s">
        <v>155</v>
      </c>
      <c r="B112" s="42"/>
      <c r="C112" s="33"/>
      <c r="D112" s="10">
        <v>0.31</v>
      </c>
      <c r="E112" s="22">
        <v>0.3</v>
      </c>
      <c r="F112" s="12">
        <f>E112-D112</f>
        <v>-1.0000000000000009E-2</v>
      </c>
      <c r="G112" s="37"/>
      <c r="I112" s="27"/>
      <c r="J112" s="27"/>
      <c r="K112" s="27"/>
      <c r="L112" s="47"/>
      <c r="M112" s="27"/>
      <c r="N112" s="27"/>
      <c r="O112" s="27"/>
      <c r="P112" s="27"/>
      <c r="Q112" s="27"/>
    </row>
    <row r="113" spans="1:17" s="13" customFormat="1" ht="84" hidden="1" customHeight="1" x14ac:dyDescent="0.3">
      <c r="A113" s="151" t="s">
        <v>156</v>
      </c>
      <c r="B113" s="42"/>
      <c r="C113" s="33"/>
      <c r="D113" s="10">
        <v>0.37</v>
      </c>
      <c r="E113" s="22">
        <v>0.15</v>
      </c>
      <c r="F113" s="12">
        <f>E113-D113</f>
        <v>-0.22</v>
      </c>
      <c r="G113" s="37"/>
      <c r="I113" s="27"/>
      <c r="J113" s="27"/>
      <c r="K113" s="27"/>
      <c r="L113" s="47"/>
      <c r="M113" s="27"/>
      <c r="N113" s="27"/>
      <c r="O113" s="27"/>
      <c r="P113" s="27"/>
      <c r="Q113" s="27"/>
    </row>
    <row r="114" spans="1:17" s="13" customFormat="1" ht="84" hidden="1" customHeight="1" x14ac:dyDescent="0.3">
      <c r="A114" s="151" t="s">
        <v>157</v>
      </c>
      <c r="B114" s="42"/>
      <c r="C114" s="33"/>
      <c r="D114" s="10">
        <v>0.1</v>
      </c>
      <c r="E114" s="14">
        <v>0.1</v>
      </c>
      <c r="F114" s="21" t="s">
        <v>40</v>
      </c>
      <c r="G114" s="37"/>
      <c r="I114" s="27"/>
      <c r="J114" s="27"/>
      <c r="K114" s="27"/>
      <c r="L114" s="47"/>
      <c r="M114" s="27"/>
      <c r="N114" s="27"/>
      <c r="O114" s="27"/>
      <c r="P114" s="27"/>
      <c r="Q114" s="27"/>
    </row>
    <row r="115" spans="1:17" s="13" customFormat="1" ht="84" hidden="1" customHeight="1" x14ac:dyDescent="0.3">
      <c r="A115" s="151" t="s">
        <v>158</v>
      </c>
      <c r="B115" s="42"/>
      <c r="C115" s="33"/>
      <c r="D115" s="10">
        <v>0.17</v>
      </c>
      <c r="E115" s="22">
        <v>0.15</v>
      </c>
      <c r="F115" s="12">
        <f>E115-D115</f>
        <v>-2.0000000000000018E-2</v>
      </c>
      <c r="G115" s="37"/>
      <c r="I115" s="27"/>
      <c r="J115" s="27"/>
      <c r="K115" s="27"/>
      <c r="L115" s="27"/>
      <c r="M115" s="27"/>
      <c r="N115" s="27"/>
      <c r="O115" s="27"/>
      <c r="P115" s="27"/>
      <c r="Q115" s="27"/>
    </row>
    <row r="116" spans="1:17" s="13" customFormat="1" ht="84" hidden="1" customHeight="1" x14ac:dyDescent="0.3">
      <c r="A116" s="152" t="s">
        <v>159</v>
      </c>
      <c r="B116" s="41"/>
      <c r="C116" s="34" t="s">
        <v>15</v>
      </c>
      <c r="D116" s="10">
        <v>0.36</v>
      </c>
      <c r="E116" s="15">
        <v>0.19</v>
      </c>
      <c r="F116" s="12">
        <f>E116-D116</f>
        <v>-0.16999999999999998</v>
      </c>
      <c r="G116" s="37"/>
      <c r="H116" s="1"/>
      <c r="I116" s="46"/>
      <c r="J116" s="46"/>
      <c r="K116" s="46"/>
      <c r="L116" s="46"/>
      <c r="M116" s="28"/>
      <c r="N116" s="46"/>
      <c r="O116" s="46"/>
      <c r="P116" s="28"/>
      <c r="Q116" s="120"/>
    </row>
    <row r="117" spans="1:17" s="13" customFormat="1" ht="84" hidden="1" customHeight="1" x14ac:dyDescent="0.3">
      <c r="A117" s="151" t="s">
        <v>160</v>
      </c>
      <c r="B117" s="42"/>
      <c r="C117" s="33"/>
      <c r="D117" s="10">
        <v>0.1</v>
      </c>
      <c r="E117" s="14">
        <v>0.1</v>
      </c>
      <c r="F117" s="21" t="s">
        <v>40</v>
      </c>
      <c r="G117" s="37"/>
      <c r="I117" s="27"/>
      <c r="J117" s="27"/>
      <c r="K117" s="27"/>
      <c r="L117" s="27"/>
      <c r="M117" s="27"/>
      <c r="N117" s="27"/>
      <c r="O117" s="27"/>
      <c r="P117" s="27"/>
      <c r="Q117" s="27"/>
    </row>
    <row r="118" spans="1:17" s="13" customFormat="1" ht="84" hidden="1" customHeight="1" x14ac:dyDescent="0.3">
      <c r="A118" s="151" t="s">
        <v>161</v>
      </c>
      <c r="B118" s="42"/>
      <c r="C118" s="33"/>
      <c r="D118" s="10">
        <v>0.1</v>
      </c>
      <c r="E118" s="14">
        <v>0.1</v>
      </c>
      <c r="F118" s="21" t="s">
        <v>40</v>
      </c>
      <c r="G118" s="37"/>
      <c r="I118" s="27"/>
      <c r="J118" s="27"/>
      <c r="K118" s="27"/>
      <c r="L118" s="27"/>
      <c r="M118" s="27"/>
      <c r="N118" s="27"/>
      <c r="O118" s="27"/>
      <c r="P118" s="27"/>
      <c r="Q118" s="27"/>
    </row>
    <row r="119" spans="1:17" s="13" customFormat="1" ht="84" hidden="1" customHeight="1" x14ac:dyDescent="0.3">
      <c r="A119" s="151" t="s">
        <v>162</v>
      </c>
      <c r="B119" s="42"/>
      <c r="C119" s="33"/>
      <c r="D119" s="10">
        <v>0.1</v>
      </c>
      <c r="E119" s="14">
        <v>0.1</v>
      </c>
      <c r="F119" s="21" t="s">
        <v>40</v>
      </c>
      <c r="G119" s="37"/>
      <c r="I119" s="27"/>
      <c r="J119" s="27"/>
      <c r="K119" s="27"/>
      <c r="L119" s="27"/>
      <c r="M119" s="27"/>
      <c r="N119" s="27"/>
      <c r="O119" s="27"/>
      <c r="P119" s="27"/>
      <c r="Q119" s="27"/>
    </row>
    <row r="120" spans="1:17" s="13" customFormat="1" ht="84" hidden="1" customHeight="1" x14ac:dyDescent="0.3">
      <c r="A120" s="151" t="s">
        <v>163</v>
      </c>
      <c r="B120" s="42"/>
      <c r="C120" s="33"/>
      <c r="D120" s="10">
        <v>0.1</v>
      </c>
      <c r="E120" s="14">
        <v>0.1</v>
      </c>
      <c r="F120" s="21" t="s">
        <v>40</v>
      </c>
      <c r="G120" s="37"/>
      <c r="I120" s="27"/>
      <c r="J120" s="27"/>
      <c r="K120" s="27"/>
      <c r="L120" s="27"/>
      <c r="M120" s="27"/>
      <c r="N120" s="27"/>
      <c r="O120" s="27"/>
      <c r="P120" s="27"/>
      <c r="Q120" s="27"/>
    </row>
    <row r="121" spans="1:17" s="13" customFormat="1" ht="84" hidden="1" customHeight="1" x14ac:dyDescent="0.3">
      <c r="A121" s="151" t="s">
        <v>164</v>
      </c>
      <c r="B121" s="42"/>
      <c r="C121" s="33"/>
      <c r="D121" s="10">
        <v>0.1</v>
      </c>
      <c r="E121" s="14">
        <v>0.1</v>
      </c>
      <c r="F121" s="21" t="s">
        <v>40</v>
      </c>
      <c r="G121" s="37"/>
      <c r="I121" s="27"/>
      <c r="J121" s="27"/>
      <c r="K121" s="27"/>
      <c r="L121" s="27"/>
      <c r="M121" s="27"/>
      <c r="N121" s="27"/>
      <c r="O121" s="27"/>
      <c r="P121" s="27"/>
      <c r="Q121" s="27"/>
    </row>
    <row r="122" spans="1:17" s="13" customFormat="1" ht="84" hidden="1" customHeight="1" x14ac:dyDescent="0.3">
      <c r="A122" s="151" t="s">
        <v>165</v>
      </c>
      <c r="B122" s="42"/>
      <c r="C122" s="33"/>
      <c r="D122" s="10">
        <v>0.4</v>
      </c>
      <c r="E122" s="22">
        <v>0.15</v>
      </c>
      <c r="F122" s="12">
        <f>E122-D122</f>
        <v>-0.25</v>
      </c>
      <c r="G122" s="37"/>
      <c r="I122" s="27"/>
      <c r="J122" s="27"/>
      <c r="K122" s="27"/>
      <c r="L122" s="27"/>
      <c r="M122" s="27"/>
      <c r="N122" s="27"/>
      <c r="O122" s="27"/>
      <c r="P122" s="27"/>
      <c r="Q122" s="27"/>
    </row>
    <row r="123" spans="1:17" s="13" customFormat="1" ht="84" hidden="1" customHeight="1" x14ac:dyDescent="0.3">
      <c r="A123" s="151" t="s">
        <v>166</v>
      </c>
      <c r="B123" s="42"/>
      <c r="C123" s="33"/>
      <c r="D123" s="10">
        <v>0.1</v>
      </c>
      <c r="E123" s="14">
        <v>0.1</v>
      </c>
      <c r="F123" s="21" t="s">
        <v>40</v>
      </c>
      <c r="G123" s="37"/>
      <c r="I123" s="27"/>
      <c r="J123" s="27"/>
      <c r="K123" s="27"/>
      <c r="L123" s="27"/>
      <c r="M123" s="27"/>
      <c r="N123" s="27"/>
      <c r="O123" s="27"/>
      <c r="P123" s="27"/>
      <c r="Q123" s="27"/>
    </row>
    <row r="124" spans="1:17" s="13" customFormat="1" ht="84" hidden="1" customHeight="1" x14ac:dyDescent="0.3">
      <c r="A124" s="151" t="s">
        <v>167</v>
      </c>
      <c r="B124" s="42"/>
      <c r="C124" s="33"/>
      <c r="D124" s="10">
        <v>0.1</v>
      </c>
      <c r="E124" s="11">
        <v>0.15</v>
      </c>
      <c r="F124" s="12">
        <f>E124-D124</f>
        <v>4.9999999999999989E-2</v>
      </c>
      <c r="G124" s="38"/>
      <c r="I124" s="47"/>
      <c r="J124" s="47"/>
      <c r="K124" s="47"/>
      <c r="L124" s="47"/>
      <c r="M124" s="73"/>
      <c r="N124" s="47"/>
      <c r="O124" s="47"/>
      <c r="P124" s="27"/>
      <c r="Q124" s="119"/>
    </row>
    <row r="125" spans="1:17" s="13" customFormat="1" ht="84" hidden="1" customHeight="1" x14ac:dyDescent="0.3">
      <c r="A125" s="151" t="s">
        <v>168</v>
      </c>
      <c r="B125" s="42"/>
      <c r="C125" s="33"/>
      <c r="D125" s="10">
        <v>0.1</v>
      </c>
      <c r="E125" s="14">
        <v>0.1</v>
      </c>
      <c r="F125" s="21" t="s">
        <v>40</v>
      </c>
      <c r="G125" s="37"/>
      <c r="I125" s="27"/>
      <c r="J125" s="27"/>
      <c r="K125" s="27"/>
      <c r="L125" s="27"/>
      <c r="M125" s="27"/>
      <c r="N125" s="27"/>
      <c r="O125" s="27"/>
      <c r="P125" s="27"/>
      <c r="Q125" s="27"/>
    </row>
    <row r="126" spans="1:17" s="13" customFormat="1" ht="84" hidden="1" customHeight="1" x14ac:dyDescent="0.3">
      <c r="A126" s="151" t="s">
        <v>169</v>
      </c>
      <c r="B126" s="42"/>
      <c r="C126" s="33"/>
      <c r="D126" s="10">
        <v>0.31</v>
      </c>
      <c r="E126" s="22">
        <v>0.25</v>
      </c>
      <c r="F126" s="12">
        <f>E126-D126</f>
        <v>-0.06</v>
      </c>
      <c r="G126" s="37"/>
      <c r="I126" s="27"/>
      <c r="J126" s="27"/>
      <c r="K126" s="27"/>
      <c r="L126" s="27"/>
      <c r="M126" s="27"/>
      <c r="N126" s="27"/>
      <c r="O126" s="27"/>
      <c r="P126" s="27"/>
      <c r="Q126" s="27"/>
    </row>
    <row r="127" spans="1:17" s="13" customFormat="1" ht="84" hidden="1" customHeight="1" x14ac:dyDescent="0.3">
      <c r="A127" s="151" t="s">
        <v>170</v>
      </c>
      <c r="B127" s="42"/>
      <c r="C127" s="33"/>
      <c r="D127" s="10">
        <v>0.1</v>
      </c>
      <c r="E127" s="14">
        <v>0.1</v>
      </c>
      <c r="F127" s="21" t="s">
        <v>40</v>
      </c>
      <c r="G127" s="37"/>
      <c r="I127" s="27"/>
      <c r="J127" s="27"/>
      <c r="K127" s="27"/>
      <c r="L127" s="27"/>
      <c r="M127" s="27"/>
      <c r="N127" s="27"/>
      <c r="O127" s="27"/>
      <c r="P127" s="27"/>
      <c r="Q127" s="27"/>
    </row>
    <row r="128" spans="1:17" s="13" customFormat="1" ht="84" hidden="1" customHeight="1" x14ac:dyDescent="0.3">
      <c r="A128" s="151" t="s">
        <v>171</v>
      </c>
      <c r="B128" s="42"/>
      <c r="C128" s="33"/>
      <c r="D128" s="10">
        <v>0.1</v>
      </c>
      <c r="E128" s="14">
        <v>0.1</v>
      </c>
      <c r="F128" s="21" t="s">
        <v>40</v>
      </c>
      <c r="G128" s="37"/>
      <c r="I128" s="27"/>
      <c r="J128" s="27"/>
      <c r="K128" s="27"/>
      <c r="L128" s="27"/>
      <c r="M128" s="27"/>
      <c r="N128" s="27"/>
      <c r="O128" s="27"/>
      <c r="P128" s="27"/>
      <c r="Q128" s="27"/>
    </row>
    <row r="129" spans="1:17" s="13" customFormat="1" ht="84" hidden="1" customHeight="1" x14ac:dyDescent="0.3">
      <c r="A129" s="151" t="s">
        <v>172</v>
      </c>
      <c r="B129" s="42"/>
      <c r="C129" s="33"/>
      <c r="D129" s="10">
        <v>0.1</v>
      </c>
      <c r="E129" s="14">
        <v>0.1</v>
      </c>
      <c r="F129" s="21" t="s">
        <v>40</v>
      </c>
      <c r="G129" s="37"/>
      <c r="I129" s="27"/>
      <c r="J129" s="27"/>
      <c r="K129" s="27"/>
      <c r="L129" s="27"/>
      <c r="M129" s="27"/>
      <c r="N129" s="27"/>
      <c r="O129" s="27"/>
      <c r="P129" s="27"/>
      <c r="Q129" s="27"/>
    </row>
    <row r="130" spans="1:17" s="13" customFormat="1" ht="84" hidden="1" customHeight="1" x14ac:dyDescent="0.3">
      <c r="A130" s="151" t="s">
        <v>173</v>
      </c>
      <c r="B130" s="42"/>
      <c r="C130" s="33"/>
      <c r="D130" s="10">
        <v>0.1</v>
      </c>
      <c r="E130" s="14">
        <v>0.1</v>
      </c>
      <c r="F130" s="21" t="s">
        <v>40</v>
      </c>
      <c r="G130" s="37"/>
      <c r="I130" s="27"/>
      <c r="J130" s="27"/>
      <c r="K130" s="27"/>
      <c r="L130" s="27"/>
      <c r="M130" s="27"/>
      <c r="N130" s="27"/>
      <c r="O130" s="27"/>
      <c r="P130" s="27"/>
      <c r="Q130" s="27"/>
    </row>
    <row r="131" spans="1:17" s="13" customFormat="1" ht="84" hidden="1" customHeight="1" x14ac:dyDescent="0.3">
      <c r="A131" s="151" t="s">
        <v>174</v>
      </c>
      <c r="B131" s="42" t="s">
        <v>175</v>
      </c>
      <c r="C131" s="33"/>
      <c r="D131" s="10">
        <v>0.1</v>
      </c>
      <c r="E131" s="14">
        <v>0.1</v>
      </c>
      <c r="F131" s="21" t="s">
        <v>40</v>
      </c>
      <c r="G131" s="37"/>
      <c r="I131" s="27"/>
      <c r="J131" s="27"/>
      <c r="K131" s="27"/>
      <c r="L131" s="27"/>
      <c r="M131" s="27"/>
      <c r="N131" s="27"/>
      <c r="O131" s="27"/>
      <c r="P131" s="27"/>
      <c r="Q131" s="27"/>
    </row>
    <row r="132" spans="1:17" s="13" customFormat="1" ht="84" hidden="1" customHeight="1" x14ac:dyDescent="0.3">
      <c r="A132" s="151" t="s">
        <v>176</v>
      </c>
      <c r="B132" s="42"/>
      <c r="C132" s="33"/>
      <c r="D132" s="10">
        <v>0.16</v>
      </c>
      <c r="E132" s="22">
        <v>0.15</v>
      </c>
      <c r="F132" s="12">
        <f>E132-D132</f>
        <v>-1.0000000000000009E-2</v>
      </c>
      <c r="G132" s="37"/>
      <c r="I132" s="27"/>
      <c r="J132" s="27"/>
      <c r="K132" s="27"/>
      <c r="L132" s="27"/>
      <c r="M132" s="27"/>
      <c r="N132" s="27"/>
      <c r="O132" s="27"/>
      <c r="P132" s="27"/>
      <c r="Q132" s="27"/>
    </row>
    <row r="133" spans="1:17" s="13" customFormat="1" ht="84" hidden="1" customHeight="1" x14ac:dyDescent="0.3">
      <c r="A133" s="151" t="s">
        <v>177</v>
      </c>
      <c r="B133" s="42"/>
      <c r="C133" s="33"/>
      <c r="D133" s="10">
        <v>0.44</v>
      </c>
      <c r="E133" s="22">
        <v>0.4</v>
      </c>
      <c r="F133" s="12">
        <f>E133-D133</f>
        <v>-3.999999999999998E-2</v>
      </c>
      <c r="G133" s="37"/>
      <c r="I133" s="27"/>
      <c r="J133" s="27"/>
      <c r="K133" s="27"/>
      <c r="L133" s="27"/>
      <c r="M133" s="27"/>
      <c r="N133" s="27"/>
      <c r="O133" s="27"/>
      <c r="P133" s="27"/>
      <c r="Q133" s="27"/>
    </row>
    <row r="134" spans="1:17" s="13" customFormat="1" ht="84" hidden="1" customHeight="1" x14ac:dyDescent="0.3">
      <c r="A134" s="151" t="s">
        <v>178</v>
      </c>
      <c r="B134" s="42"/>
      <c r="C134" s="33"/>
      <c r="D134" s="10">
        <v>0.21</v>
      </c>
      <c r="E134" s="22">
        <v>0.15</v>
      </c>
      <c r="F134" s="12">
        <f>E134-D134</f>
        <v>-0.06</v>
      </c>
      <c r="G134" s="37"/>
      <c r="I134" s="27"/>
      <c r="J134" s="27"/>
      <c r="K134" s="27"/>
      <c r="L134" s="27"/>
      <c r="M134" s="27"/>
      <c r="N134" s="27"/>
      <c r="O134" s="27"/>
      <c r="P134" s="27"/>
      <c r="Q134" s="27"/>
    </row>
    <row r="135" spans="1:17" s="13" customFormat="1" ht="84" hidden="1" customHeight="1" x14ac:dyDescent="0.3">
      <c r="A135" s="151" t="s">
        <v>179</v>
      </c>
      <c r="B135" s="42"/>
      <c r="C135" s="33"/>
      <c r="D135" s="10">
        <v>0.3</v>
      </c>
      <c r="E135" s="22">
        <v>0.15</v>
      </c>
      <c r="F135" s="12">
        <f>E135-D135</f>
        <v>-0.15</v>
      </c>
      <c r="G135" s="37"/>
      <c r="I135" s="27"/>
      <c r="J135" s="27"/>
      <c r="K135" s="27"/>
      <c r="L135" s="27"/>
      <c r="M135" s="27"/>
      <c r="N135" s="27"/>
      <c r="O135" s="27"/>
      <c r="P135" s="27"/>
      <c r="Q135" s="27"/>
    </row>
    <row r="136" spans="1:17" s="13" customFormat="1" ht="84" hidden="1" customHeight="1" x14ac:dyDescent="0.3">
      <c r="A136" s="151" t="s">
        <v>180</v>
      </c>
      <c r="B136" s="42"/>
      <c r="C136" s="33"/>
      <c r="D136" s="10">
        <v>0.1</v>
      </c>
      <c r="E136" s="14">
        <v>0.1</v>
      </c>
      <c r="F136" s="21" t="s">
        <v>40</v>
      </c>
      <c r="G136" s="37"/>
      <c r="I136" s="27"/>
      <c r="J136" s="27"/>
      <c r="K136" s="27"/>
      <c r="L136" s="27"/>
      <c r="M136" s="27"/>
      <c r="N136" s="27"/>
      <c r="O136" s="27"/>
      <c r="P136" s="27"/>
      <c r="Q136" s="27"/>
    </row>
    <row r="137" spans="1:17" s="13" customFormat="1" ht="84" hidden="1" customHeight="1" x14ac:dyDescent="0.3">
      <c r="A137" s="151" t="s">
        <v>181</v>
      </c>
      <c r="B137" s="42"/>
      <c r="C137" s="33"/>
      <c r="D137" s="10">
        <v>0.1</v>
      </c>
      <c r="E137" s="14">
        <v>0.1</v>
      </c>
      <c r="F137" s="21" t="s">
        <v>40</v>
      </c>
      <c r="G137" s="37"/>
      <c r="I137" s="27"/>
      <c r="J137" s="27"/>
      <c r="K137" s="27"/>
      <c r="L137" s="27"/>
      <c r="M137" s="27"/>
      <c r="N137" s="27"/>
      <c r="O137" s="27"/>
      <c r="P137" s="27"/>
      <c r="Q137" s="27"/>
    </row>
    <row r="138" spans="1:17" s="13" customFormat="1" ht="84" hidden="1" customHeight="1" x14ac:dyDescent="0.3">
      <c r="A138" s="151" t="s">
        <v>182</v>
      </c>
      <c r="B138" s="42" t="s">
        <v>54</v>
      </c>
      <c r="C138" s="33"/>
      <c r="D138" s="10">
        <v>0.18</v>
      </c>
      <c r="E138" s="14">
        <v>0.18</v>
      </c>
      <c r="F138" s="21" t="s">
        <v>40</v>
      </c>
      <c r="G138" s="37"/>
      <c r="I138" s="27"/>
      <c r="J138" s="27"/>
      <c r="K138" s="27"/>
      <c r="L138" s="27"/>
      <c r="M138" s="27"/>
      <c r="N138" s="27"/>
      <c r="O138" s="27"/>
      <c r="P138" s="27"/>
      <c r="Q138" s="27"/>
    </row>
    <row r="139" spans="1:17" ht="84" hidden="1" customHeight="1" x14ac:dyDescent="0.3">
      <c r="A139" s="151" t="s">
        <v>183</v>
      </c>
      <c r="B139" s="42"/>
      <c r="C139" s="33"/>
      <c r="D139" s="10">
        <v>0.1</v>
      </c>
      <c r="E139" s="14">
        <v>0.1</v>
      </c>
      <c r="F139" s="21" t="s">
        <v>40</v>
      </c>
      <c r="G139" s="37"/>
      <c r="H139" s="13"/>
      <c r="I139" s="27"/>
      <c r="J139" s="27"/>
      <c r="K139" s="27"/>
      <c r="L139" s="27"/>
      <c r="M139" s="27"/>
      <c r="N139" s="27"/>
      <c r="O139" s="27"/>
      <c r="P139" s="27"/>
      <c r="Q139" s="27"/>
    </row>
    <row r="140" spans="1:17" s="13" customFormat="1" ht="84" hidden="1" customHeight="1" x14ac:dyDescent="0.3">
      <c r="A140" s="151" t="s">
        <v>184</v>
      </c>
      <c r="B140" s="42"/>
      <c r="C140" s="33"/>
      <c r="D140" s="10">
        <v>0.28999999999999998</v>
      </c>
      <c r="E140" s="22">
        <v>0.1</v>
      </c>
      <c r="F140" s="12">
        <f>E140-D140</f>
        <v>-0.18999999999999997</v>
      </c>
      <c r="G140" s="37"/>
      <c r="I140" s="27"/>
      <c r="J140" s="27"/>
      <c r="K140" s="27"/>
      <c r="L140" s="27"/>
      <c r="M140" s="27"/>
      <c r="N140" s="27"/>
      <c r="O140" s="27"/>
      <c r="P140" s="27"/>
      <c r="Q140" s="27"/>
    </row>
    <row r="141" spans="1:17" s="13" customFormat="1" ht="84" hidden="1" customHeight="1" x14ac:dyDescent="0.3">
      <c r="A141" s="151" t="s">
        <v>185</v>
      </c>
      <c r="B141" s="42"/>
      <c r="C141" s="33"/>
      <c r="D141" s="10">
        <v>0.33</v>
      </c>
      <c r="E141" s="22">
        <v>0.15</v>
      </c>
      <c r="F141" s="12">
        <f>E141-D141</f>
        <v>-0.18000000000000002</v>
      </c>
      <c r="G141" s="37"/>
      <c r="I141" s="27"/>
      <c r="J141" s="27"/>
      <c r="K141" s="27"/>
      <c r="L141" s="27"/>
      <c r="M141" s="27"/>
      <c r="N141" s="27"/>
      <c r="O141" s="27"/>
      <c r="P141" s="27"/>
      <c r="Q141" s="27"/>
    </row>
    <row r="142" spans="1:17" s="13" customFormat="1" ht="84" hidden="1" customHeight="1" x14ac:dyDescent="0.3">
      <c r="A142" s="151" t="s">
        <v>186</v>
      </c>
      <c r="B142" s="42"/>
      <c r="C142" s="33"/>
      <c r="D142" s="10">
        <v>0.15</v>
      </c>
      <c r="E142" s="14">
        <v>0.15</v>
      </c>
      <c r="F142" s="21" t="s">
        <v>40</v>
      </c>
      <c r="G142" s="37"/>
      <c r="I142" s="27"/>
      <c r="J142" s="27"/>
      <c r="K142" s="27"/>
      <c r="L142" s="27"/>
      <c r="M142" s="27"/>
      <c r="N142" s="27"/>
      <c r="O142" s="27"/>
      <c r="P142" s="27"/>
      <c r="Q142" s="27"/>
    </row>
    <row r="143" spans="1:17" s="13" customFormat="1" ht="84" hidden="1" customHeight="1" x14ac:dyDescent="0.3">
      <c r="A143" s="151" t="s">
        <v>187</v>
      </c>
      <c r="B143" s="42" t="s">
        <v>188</v>
      </c>
      <c r="C143" s="33"/>
      <c r="D143" s="10">
        <v>0.1</v>
      </c>
      <c r="E143" s="14">
        <v>0.1</v>
      </c>
      <c r="F143" s="21" t="s">
        <v>40</v>
      </c>
      <c r="G143" s="37"/>
      <c r="I143" s="27"/>
      <c r="J143" s="27"/>
      <c r="K143" s="27"/>
      <c r="L143" s="27"/>
      <c r="M143" s="27"/>
      <c r="N143" s="27"/>
      <c r="O143" s="27"/>
      <c r="P143" s="27"/>
      <c r="Q143" s="27"/>
    </row>
    <row r="144" spans="1:17" s="13" customFormat="1" ht="84" hidden="1" customHeight="1" x14ac:dyDescent="0.3">
      <c r="A144" s="152" t="s">
        <v>189</v>
      </c>
      <c r="B144" s="41"/>
      <c r="C144" s="34" t="s">
        <v>15</v>
      </c>
      <c r="D144" s="10">
        <v>0.28999999999999998</v>
      </c>
      <c r="E144" s="15">
        <v>0.19</v>
      </c>
      <c r="F144" s="12">
        <f>E144-D144</f>
        <v>-9.9999999999999978E-2</v>
      </c>
      <c r="G144" s="37"/>
      <c r="H144" s="1"/>
      <c r="I144" s="28"/>
      <c r="J144" s="28"/>
      <c r="K144" s="28"/>
      <c r="L144" s="28"/>
      <c r="M144" s="28"/>
      <c r="N144" s="28"/>
      <c r="O144" s="28"/>
      <c r="P144" s="28"/>
      <c r="Q144" s="28"/>
    </row>
    <row r="145" spans="1:17" ht="84" hidden="1" customHeight="1" x14ac:dyDescent="0.3">
      <c r="A145" s="151" t="s">
        <v>190</v>
      </c>
      <c r="B145" s="42"/>
      <c r="C145" s="33"/>
      <c r="D145" s="10">
        <v>0.1</v>
      </c>
      <c r="E145" s="14">
        <v>0.1</v>
      </c>
      <c r="F145" s="21" t="s">
        <v>40</v>
      </c>
      <c r="G145" s="37"/>
      <c r="H145" s="13"/>
      <c r="I145" s="27"/>
      <c r="J145" s="27"/>
      <c r="K145" s="27"/>
      <c r="L145" s="27"/>
      <c r="M145" s="27"/>
      <c r="N145" s="27"/>
      <c r="O145" s="27"/>
      <c r="P145" s="27"/>
      <c r="Q145" s="27"/>
    </row>
    <row r="146" spans="1:17" s="13" customFormat="1" ht="84" hidden="1" customHeight="1" x14ac:dyDescent="0.3">
      <c r="A146" s="151" t="s">
        <v>191</v>
      </c>
      <c r="B146" s="42" t="s">
        <v>192</v>
      </c>
      <c r="C146" s="33"/>
      <c r="D146" s="10">
        <v>0.1</v>
      </c>
      <c r="E146" s="14">
        <v>0.1</v>
      </c>
      <c r="F146" s="21" t="s">
        <v>40</v>
      </c>
      <c r="G146" s="37"/>
      <c r="I146" s="27"/>
      <c r="J146" s="27"/>
      <c r="K146" s="27"/>
      <c r="L146" s="27"/>
      <c r="M146" s="27"/>
      <c r="N146" s="27"/>
      <c r="O146" s="27"/>
      <c r="P146" s="27"/>
      <c r="Q146" s="27"/>
    </row>
    <row r="147" spans="1:17" s="13" customFormat="1" ht="84" hidden="1" customHeight="1" x14ac:dyDescent="0.3">
      <c r="A147" s="151" t="s">
        <v>193</v>
      </c>
      <c r="B147" s="42"/>
      <c r="C147" s="33"/>
      <c r="D147" s="10">
        <v>0.1</v>
      </c>
      <c r="E147" s="11">
        <v>0.15</v>
      </c>
      <c r="F147" s="12">
        <f>E147-D147</f>
        <v>4.9999999999999989E-2</v>
      </c>
      <c r="G147" s="37"/>
      <c r="I147" s="73"/>
      <c r="J147" s="73"/>
      <c r="K147" s="73"/>
      <c r="L147" s="73"/>
      <c r="M147" s="73"/>
      <c r="N147" s="73"/>
      <c r="O147" s="73"/>
      <c r="P147" s="27"/>
      <c r="Q147" s="27"/>
    </row>
    <row r="148" spans="1:17" s="13" customFormat="1" ht="84" hidden="1" customHeight="1" x14ac:dyDescent="0.3">
      <c r="A148" s="151" t="s">
        <v>194</v>
      </c>
      <c r="B148" s="42"/>
      <c r="C148" s="33"/>
      <c r="D148" s="10">
        <v>0.1</v>
      </c>
      <c r="E148" s="14">
        <v>0.1</v>
      </c>
      <c r="F148" s="21" t="s">
        <v>40</v>
      </c>
      <c r="G148" s="37"/>
      <c r="I148" s="27"/>
      <c r="J148" s="27"/>
      <c r="K148" s="27"/>
      <c r="L148" s="27"/>
      <c r="M148" s="27"/>
      <c r="N148" s="27"/>
      <c r="O148" s="27"/>
      <c r="P148" s="27"/>
      <c r="Q148" s="27"/>
    </row>
    <row r="149" spans="1:17" s="13" customFormat="1" ht="84" hidden="1" customHeight="1" x14ac:dyDescent="0.3">
      <c r="A149" s="151" t="s">
        <v>195</v>
      </c>
      <c r="B149" s="42"/>
      <c r="C149" s="33"/>
      <c r="D149" s="10">
        <v>0.1</v>
      </c>
      <c r="E149" s="11">
        <v>0.15</v>
      </c>
      <c r="F149" s="12">
        <f>E149-D149</f>
        <v>4.9999999999999989E-2</v>
      </c>
      <c r="G149" s="38"/>
      <c r="H149" s="1"/>
      <c r="I149" s="46"/>
      <c r="J149" s="46"/>
      <c r="K149" s="46"/>
      <c r="L149" s="46"/>
      <c r="M149" s="74"/>
      <c r="N149" s="46"/>
      <c r="O149" s="46"/>
      <c r="P149" s="28"/>
      <c r="Q149" s="119"/>
    </row>
    <row r="150" spans="1:17" s="13" customFormat="1" ht="84" hidden="1" customHeight="1" x14ac:dyDescent="0.3">
      <c r="A150" s="151" t="s">
        <v>196</v>
      </c>
      <c r="B150" s="42"/>
      <c r="C150" s="33"/>
      <c r="D150" s="10">
        <v>0.1</v>
      </c>
      <c r="E150" s="14">
        <v>0.1</v>
      </c>
      <c r="F150" s="21" t="s">
        <v>40</v>
      </c>
      <c r="G150" s="37"/>
      <c r="I150" s="27"/>
      <c r="J150" s="27"/>
      <c r="K150" s="27"/>
      <c r="L150" s="27"/>
      <c r="M150" s="27"/>
      <c r="N150" s="27"/>
      <c r="O150" s="27"/>
      <c r="P150" s="27"/>
      <c r="Q150" s="27"/>
    </row>
    <row r="151" spans="1:17" s="13" customFormat="1" ht="84" hidden="1" customHeight="1" x14ac:dyDescent="0.3">
      <c r="A151" s="151" t="s">
        <v>197</v>
      </c>
      <c r="B151" s="42"/>
      <c r="C151" s="33"/>
      <c r="D151" s="10">
        <v>0.1</v>
      </c>
      <c r="E151" s="14">
        <v>0.1</v>
      </c>
      <c r="F151" s="21" t="s">
        <v>40</v>
      </c>
      <c r="G151" s="37"/>
      <c r="I151" s="27"/>
      <c r="J151" s="27"/>
      <c r="K151" s="27"/>
      <c r="L151" s="27"/>
      <c r="M151" s="27"/>
      <c r="N151" s="27"/>
      <c r="O151" s="27"/>
      <c r="P151" s="27"/>
      <c r="Q151" s="27"/>
    </row>
    <row r="152" spans="1:17" s="13" customFormat="1" ht="84" hidden="1" customHeight="1" x14ac:dyDescent="0.3">
      <c r="A152" s="151" t="s">
        <v>198</v>
      </c>
      <c r="B152" s="42"/>
      <c r="C152" s="33"/>
      <c r="D152" s="10">
        <v>0.37</v>
      </c>
      <c r="E152" s="22">
        <v>0.1</v>
      </c>
      <c r="F152" s="12">
        <f>E152-D152</f>
        <v>-0.27</v>
      </c>
      <c r="G152" s="37"/>
      <c r="I152" s="27"/>
      <c r="J152" s="27"/>
      <c r="K152" s="27"/>
      <c r="L152" s="27"/>
      <c r="M152" s="27"/>
      <c r="N152" s="27"/>
      <c r="O152" s="27"/>
      <c r="P152" s="27"/>
      <c r="Q152" s="27"/>
    </row>
    <row r="153" spans="1:17" s="13" customFormat="1" ht="84" hidden="1" customHeight="1" x14ac:dyDescent="0.3">
      <c r="A153" s="151" t="s">
        <v>199</v>
      </c>
      <c r="B153" s="42"/>
      <c r="C153" s="33"/>
      <c r="D153" s="10">
        <v>0.1</v>
      </c>
      <c r="E153" s="14">
        <v>0.1</v>
      </c>
      <c r="F153" s="21" t="s">
        <v>40</v>
      </c>
      <c r="G153" s="37"/>
      <c r="I153" s="27"/>
      <c r="J153" s="27"/>
      <c r="K153" s="27"/>
      <c r="L153" s="27"/>
      <c r="M153" s="27"/>
      <c r="N153" s="27"/>
      <c r="O153" s="27"/>
      <c r="P153" s="27"/>
      <c r="Q153" s="27"/>
    </row>
    <row r="154" spans="1:17" s="13" customFormat="1" ht="84" hidden="1" customHeight="1" x14ac:dyDescent="0.3">
      <c r="A154" s="151" t="s">
        <v>200</v>
      </c>
      <c r="B154" s="42"/>
      <c r="C154" s="33"/>
      <c r="D154" s="10">
        <v>0</v>
      </c>
      <c r="E154" s="14">
        <v>0</v>
      </c>
      <c r="F154" s="193" t="s">
        <v>40</v>
      </c>
      <c r="G154" s="37"/>
      <c r="I154" s="27"/>
      <c r="J154" s="27"/>
      <c r="K154" s="27"/>
      <c r="L154" s="27"/>
      <c r="M154" s="27"/>
      <c r="N154" s="27"/>
      <c r="O154" s="27"/>
      <c r="P154" s="27"/>
      <c r="Q154" s="187" t="s">
        <v>85</v>
      </c>
    </row>
    <row r="155" spans="1:17" s="13" customFormat="1" ht="84" hidden="1" customHeight="1" x14ac:dyDescent="0.3">
      <c r="A155" s="151" t="s">
        <v>201</v>
      </c>
      <c r="B155" s="42"/>
      <c r="C155" s="33"/>
      <c r="D155" s="10">
        <v>0.1</v>
      </c>
      <c r="E155" s="14">
        <v>0.1</v>
      </c>
      <c r="F155" s="21" t="s">
        <v>40</v>
      </c>
      <c r="G155" s="37"/>
      <c r="I155" s="27"/>
      <c r="J155" s="27"/>
      <c r="K155" s="27"/>
      <c r="L155" s="27"/>
      <c r="M155" s="27"/>
      <c r="N155" s="27"/>
      <c r="O155" s="27"/>
      <c r="P155" s="27"/>
      <c r="Q155" s="27"/>
    </row>
    <row r="156" spans="1:17" s="13" customFormat="1" ht="84" hidden="1" customHeight="1" x14ac:dyDescent="0.3">
      <c r="A156" s="151" t="s">
        <v>202</v>
      </c>
      <c r="B156" s="42"/>
      <c r="C156" s="33"/>
      <c r="D156" s="10">
        <v>0.1</v>
      </c>
      <c r="E156" s="14">
        <v>0.1</v>
      </c>
      <c r="F156" s="21" t="s">
        <v>40</v>
      </c>
      <c r="G156" s="37"/>
      <c r="I156" s="27"/>
      <c r="J156" s="27"/>
      <c r="K156" s="27"/>
      <c r="L156" s="27"/>
      <c r="M156" s="27"/>
      <c r="N156" s="27"/>
      <c r="O156" s="27"/>
      <c r="P156" s="27"/>
      <c r="Q156" s="27"/>
    </row>
    <row r="157" spans="1:17" s="13" customFormat="1" ht="84" hidden="1" customHeight="1" x14ac:dyDescent="0.3">
      <c r="A157" s="151" t="s">
        <v>203</v>
      </c>
      <c r="B157" s="42"/>
      <c r="C157" s="33"/>
      <c r="D157" s="10">
        <v>0.1</v>
      </c>
      <c r="E157" s="14">
        <v>0.1</v>
      </c>
      <c r="F157" s="21" t="s">
        <v>40</v>
      </c>
      <c r="G157" s="37"/>
      <c r="I157" s="27"/>
      <c r="J157" s="27"/>
      <c r="K157" s="27"/>
      <c r="L157" s="27"/>
      <c r="M157" s="27"/>
      <c r="N157" s="27"/>
      <c r="O157" s="27"/>
      <c r="P157" s="27"/>
      <c r="Q157" s="27"/>
    </row>
    <row r="158" spans="1:17" s="13" customFormat="1" ht="84" hidden="1" customHeight="1" x14ac:dyDescent="0.3">
      <c r="A158" s="151" t="s">
        <v>204</v>
      </c>
      <c r="B158" s="42"/>
      <c r="C158" s="33"/>
      <c r="D158" s="10">
        <v>0.1</v>
      </c>
      <c r="E158" s="14">
        <v>0.1</v>
      </c>
      <c r="F158" s="21" t="s">
        <v>40</v>
      </c>
      <c r="G158" s="37"/>
      <c r="I158" s="27"/>
      <c r="J158" s="27"/>
      <c r="K158" s="27"/>
      <c r="L158" s="27"/>
      <c r="M158" s="27"/>
      <c r="N158" s="27"/>
      <c r="O158" s="27"/>
      <c r="P158" s="27"/>
      <c r="Q158" s="27"/>
    </row>
    <row r="159" spans="1:17" s="13" customFormat="1" ht="84" hidden="1" customHeight="1" x14ac:dyDescent="0.3">
      <c r="A159" s="151" t="s">
        <v>205</v>
      </c>
      <c r="B159" s="42"/>
      <c r="C159" s="33"/>
      <c r="D159" s="10">
        <v>0.5</v>
      </c>
      <c r="E159" s="22">
        <v>0.1</v>
      </c>
      <c r="F159" s="12">
        <f>E159-D159</f>
        <v>-0.4</v>
      </c>
      <c r="G159" s="37"/>
      <c r="I159" s="27"/>
      <c r="J159" s="27"/>
      <c r="K159" s="27"/>
      <c r="L159" s="27"/>
      <c r="M159" s="27"/>
      <c r="N159" s="27"/>
      <c r="O159" s="27"/>
      <c r="P159" s="27"/>
      <c r="Q159" s="27"/>
    </row>
    <row r="160" spans="1:17" s="13" customFormat="1" ht="84" hidden="1" customHeight="1" x14ac:dyDescent="0.3">
      <c r="A160" s="151" t="s">
        <v>206</v>
      </c>
      <c r="B160" s="42"/>
      <c r="C160" s="33"/>
      <c r="D160" s="10">
        <v>0.1</v>
      </c>
      <c r="E160" s="14">
        <v>0.1</v>
      </c>
      <c r="F160" s="21" t="s">
        <v>40</v>
      </c>
      <c r="G160" s="37"/>
      <c r="I160" s="27"/>
      <c r="J160" s="27"/>
      <c r="K160" s="27"/>
      <c r="L160" s="27"/>
      <c r="M160" s="27"/>
      <c r="N160" s="27"/>
      <c r="O160" s="27"/>
      <c r="P160" s="27"/>
      <c r="Q160" s="27"/>
    </row>
    <row r="161" spans="1:17" s="13" customFormat="1" ht="84" hidden="1" customHeight="1" x14ac:dyDescent="0.3">
      <c r="A161" s="151" t="s">
        <v>207</v>
      </c>
      <c r="B161" s="42"/>
      <c r="C161" s="33"/>
      <c r="D161" s="10">
        <v>0.1</v>
      </c>
      <c r="E161" s="14">
        <v>0.1</v>
      </c>
      <c r="F161" s="21" t="s">
        <v>40</v>
      </c>
      <c r="G161" s="37"/>
      <c r="I161" s="27"/>
      <c r="J161" s="27"/>
      <c r="K161" s="27"/>
      <c r="L161" s="27"/>
      <c r="M161" s="27"/>
      <c r="N161" s="27"/>
      <c r="O161" s="27"/>
      <c r="P161" s="27"/>
      <c r="Q161" s="27"/>
    </row>
    <row r="162" spans="1:17" s="13" customFormat="1" ht="84" hidden="1" customHeight="1" x14ac:dyDescent="0.3">
      <c r="A162" s="151" t="s">
        <v>208</v>
      </c>
      <c r="B162" s="42"/>
      <c r="C162" s="33"/>
      <c r="D162" s="10">
        <v>0.1</v>
      </c>
      <c r="E162" s="14">
        <v>0.1</v>
      </c>
      <c r="F162" s="21" t="s">
        <v>40</v>
      </c>
      <c r="G162" s="37"/>
      <c r="I162" s="27"/>
      <c r="J162" s="27"/>
      <c r="K162" s="27"/>
      <c r="L162" s="27"/>
      <c r="M162" s="27"/>
      <c r="N162" s="27"/>
      <c r="O162" s="27"/>
      <c r="P162" s="27"/>
      <c r="Q162" s="27"/>
    </row>
    <row r="163" spans="1:17" s="13" customFormat="1" ht="84" hidden="1" customHeight="1" x14ac:dyDescent="0.3">
      <c r="A163" s="151" t="s">
        <v>209</v>
      </c>
      <c r="B163" s="42"/>
      <c r="C163" s="33"/>
      <c r="D163" s="10">
        <v>0.1</v>
      </c>
      <c r="E163" s="14">
        <v>0.1</v>
      </c>
      <c r="F163" s="21" t="s">
        <v>40</v>
      </c>
      <c r="G163" s="37"/>
      <c r="I163" s="27"/>
      <c r="J163" s="27"/>
      <c r="K163" s="27"/>
      <c r="L163" s="27"/>
      <c r="M163" s="27"/>
      <c r="N163" s="27"/>
      <c r="O163" s="27"/>
      <c r="P163" s="27"/>
      <c r="Q163" s="27"/>
    </row>
    <row r="164" spans="1:17" s="13" customFormat="1" ht="84" hidden="1" customHeight="1" x14ac:dyDescent="0.3">
      <c r="A164" s="151" t="s">
        <v>210</v>
      </c>
      <c r="B164" s="42"/>
      <c r="C164" s="33"/>
      <c r="D164" s="10">
        <v>0.1</v>
      </c>
      <c r="E164" s="14">
        <v>0.1</v>
      </c>
      <c r="F164" s="21" t="s">
        <v>40</v>
      </c>
      <c r="G164" s="37"/>
      <c r="I164" s="27"/>
      <c r="J164" s="27"/>
      <c r="K164" s="27"/>
      <c r="L164" s="27"/>
      <c r="M164" s="27"/>
      <c r="N164" s="27"/>
      <c r="O164" s="27"/>
      <c r="P164" s="27"/>
      <c r="Q164" s="27"/>
    </row>
    <row r="165" spans="1:17" s="13" customFormat="1" ht="84" hidden="1" customHeight="1" x14ac:dyDescent="0.3">
      <c r="A165" s="151" t="s">
        <v>211</v>
      </c>
      <c r="B165" s="42"/>
      <c r="C165" s="33"/>
      <c r="D165" s="10">
        <v>0.1</v>
      </c>
      <c r="E165" s="14">
        <v>0.1</v>
      </c>
      <c r="F165" s="21" t="s">
        <v>40</v>
      </c>
      <c r="G165" s="37"/>
      <c r="I165" s="27"/>
      <c r="J165" s="27"/>
      <c r="K165" s="27"/>
      <c r="L165" s="27"/>
      <c r="M165" s="27"/>
      <c r="N165" s="27"/>
      <c r="O165" s="27"/>
      <c r="P165" s="27"/>
      <c r="Q165" s="27"/>
    </row>
    <row r="166" spans="1:17" s="13" customFormat="1" ht="84" hidden="1" customHeight="1" x14ac:dyDescent="0.3">
      <c r="A166" s="151" t="s">
        <v>212</v>
      </c>
      <c r="B166" s="42"/>
      <c r="C166" s="33"/>
      <c r="D166" s="10">
        <v>0.37</v>
      </c>
      <c r="E166" s="22">
        <v>0.35</v>
      </c>
      <c r="F166" s="12">
        <f>E166-D166</f>
        <v>-2.0000000000000018E-2</v>
      </c>
      <c r="G166" s="37"/>
      <c r="I166" s="27"/>
      <c r="J166" s="27"/>
      <c r="K166" s="27"/>
      <c r="L166" s="27"/>
      <c r="M166" s="27"/>
      <c r="N166" s="27"/>
      <c r="O166" s="27"/>
      <c r="P166" s="27"/>
      <c r="Q166" s="27"/>
    </row>
    <row r="167" spans="1:17" s="13" customFormat="1" ht="84" hidden="1" customHeight="1" x14ac:dyDescent="0.3">
      <c r="A167" s="151" t="s">
        <v>213</v>
      </c>
      <c r="B167" s="42"/>
      <c r="C167" s="33"/>
      <c r="D167" s="10">
        <v>0.1</v>
      </c>
      <c r="E167" s="14">
        <v>0.1</v>
      </c>
      <c r="F167" s="21" t="s">
        <v>40</v>
      </c>
      <c r="G167" s="37"/>
      <c r="I167" s="27"/>
      <c r="J167" s="27"/>
      <c r="K167" s="27"/>
      <c r="L167" s="27"/>
      <c r="M167" s="27"/>
      <c r="N167" s="27"/>
      <c r="O167" s="27"/>
      <c r="P167" s="27"/>
      <c r="Q167" s="27"/>
    </row>
    <row r="168" spans="1:17" s="13" customFormat="1" ht="84" hidden="1" customHeight="1" x14ac:dyDescent="0.3">
      <c r="A168" s="151" t="s">
        <v>214</v>
      </c>
      <c r="B168" s="42"/>
      <c r="C168" s="33"/>
      <c r="D168" s="10">
        <v>0.1</v>
      </c>
      <c r="E168" s="14">
        <v>0.1</v>
      </c>
      <c r="F168" s="21" t="s">
        <v>40</v>
      </c>
      <c r="G168" s="37"/>
      <c r="I168" s="27"/>
      <c r="J168" s="27"/>
      <c r="K168" s="27"/>
      <c r="L168" s="27"/>
      <c r="M168" s="27"/>
      <c r="N168" s="27"/>
      <c r="O168" s="27"/>
      <c r="P168" s="27"/>
      <c r="Q168" s="27"/>
    </row>
    <row r="169" spans="1:17" s="13" customFormat="1" ht="84" hidden="1" customHeight="1" x14ac:dyDescent="0.3">
      <c r="A169" s="151" t="s">
        <v>215</v>
      </c>
      <c r="B169" s="42" t="s">
        <v>216</v>
      </c>
      <c r="C169" s="33"/>
      <c r="D169" s="10">
        <v>0.1</v>
      </c>
      <c r="E169" s="14">
        <v>0.1</v>
      </c>
      <c r="F169" s="21" t="s">
        <v>40</v>
      </c>
      <c r="G169" s="37"/>
      <c r="I169" s="27"/>
      <c r="J169" s="27"/>
      <c r="K169" s="27"/>
      <c r="L169" s="27"/>
      <c r="M169" s="27"/>
      <c r="N169" s="27"/>
      <c r="O169" s="27"/>
      <c r="P169" s="27"/>
      <c r="Q169" s="27"/>
    </row>
    <row r="170" spans="1:17" ht="84" hidden="1" customHeight="1" x14ac:dyDescent="0.3">
      <c r="A170" s="151" t="s">
        <v>217</v>
      </c>
      <c r="B170" s="42"/>
      <c r="C170" s="33"/>
      <c r="D170" s="10">
        <v>0.1</v>
      </c>
      <c r="E170" s="14">
        <v>0.1</v>
      </c>
      <c r="F170" s="21" t="s">
        <v>40</v>
      </c>
      <c r="G170" s="37"/>
      <c r="H170" s="13"/>
      <c r="I170" s="27"/>
      <c r="J170" s="27"/>
      <c r="K170" s="27"/>
      <c r="L170" s="27"/>
      <c r="M170" s="27"/>
      <c r="N170" s="27"/>
      <c r="O170" s="27"/>
      <c r="P170" s="27"/>
      <c r="Q170" s="27"/>
    </row>
    <row r="171" spans="1:17" s="13" customFormat="1" ht="84" hidden="1" customHeight="1" x14ac:dyDescent="0.3">
      <c r="A171" s="151" t="s">
        <v>218</v>
      </c>
      <c r="B171" s="42"/>
      <c r="C171" s="33"/>
      <c r="D171" s="10">
        <v>0.1</v>
      </c>
      <c r="E171" s="14">
        <v>0.1</v>
      </c>
      <c r="F171" s="21" t="s">
        <v>40</v>
      </c>
      <c r="G171" s="37"/>
      <c r="I171" s="27"/>
      <c r="J171" s="27"/>
      <c r="K171" s="27"/>
      <c r="L171" s="27"/>
      <c r="M171" s="27"/>
      <c r="N171" s="27"/>
      <c r="O171" s="27"/>
      <c r="P171" s="27"/>
      <c r="Q171" s="27"/>
    </row>
    <row r="172" spans="1:17" s="13" customFormat="1" ht="84" hidden="1" customHeight="1" x14ac:dyDescent="0.3">
      <c r="A172" s="151" t="s">
        <v>219</v>
      </c>
      <c r="B172" s="42"/>
      <c r="C172" s="33"/>
      <c r="D172" s="10">
        <v>0.1</v>
      </c>
      <c r="E172" s="14">
        <v>0.1</v>
      </c>
      <c r="F172" s="21" t="s">
        <v>40</v>
      </c>
      <c r="G172" s="37"/>
      <c r="I172" s="27"/>
      <c r="J172" s="27"/>
      <c r="K172" s="27"/>
      <c r="L172" s="27"/>
      <c r="M172" s="27"/>
      <c r="N172" s="27"/>
      <c r="O172" s="27"/>
      <c r="P172" s="27"/>
      <c r="Q172" s="27"/>
    </row>
    <row r="173" spans="1:17" s="13" customFormat="1" ht="84" hidden="1" customHeight="1" x14ac:dyDescent="0.3">
      <c r="A173" s="151" t="s">
        <v>220</v>
      </c>
      <c r="B173" s="42"/>
      <c r="C173" s="33"/>
      <c r="D173" s="10">
        <v>0.3</v>
      </c>
      <c r="E173" s="14">
        <v>0.3</v>
      </c>
      <c r="F173" s="21" t="s">
        <v>40</v>
      </c>
      <c r="G173" s="37"/>
      <c r="I173" s="27"/>
      <c r="J173" s="27"/>
      <c r="K173" s="27"/>
      <c r="L173" s="27"/>
      <c r="M173" s="27"/>
      <c r="N173" s="27"/>
      <c r="O173" s="27"/>
      <c r="P173" s="27"/>
      <c r="Q173" s="27"/>
    </row>
    <row r="174" spans="1:17" s="13" customFormat="1" ht="84" hidden="1" customHeight="1" x14ac:dyDescent="0.3">
      <c r="A174" s="152" t="s">
        <v>221</v>
      </c>
      <c r="B174" s="41" t="s">
        <v>222</v>
      </c>
      <c r="C174" s="34" t="s">
        <v>15</v>
      </c>
      <c r="D174" s="10">
        <v>0.25</v>
      </c>
      <c r="E174" s="15">
        <v>0.15</v>
      </c>
      <c r="F174" s="12">
        <f>E174-D174</f>
        <v>-0.1</v>
      </c>
      <c r="G174" s="37"/>
      <c r="H174" s="1"/>
      <c r="I174" s="28"/>
      <c r="J174" s="28"/>
      <c r="K174" s="28"/>
      <c r="L174" s="28"/>
      <c r="M174" s="28"/>
      <c r="N174" s="28"/>
      <c r="O174" s="28"/>
      <c r="P174" s="28"/>
      <c r="Q174" s="28"/>
    </row>
    <row r="175" spans="1:17" s="13" customFormat="1" ht="84" hidden="1" customHeight="1" x14ac:dyDescent="0.3">
      <c r="A175" s="151" t="s">
        <v>223</v>
      </c>
      <c r="B175" s="42"/>
      <c r="C175" s="33"/>
      <c r="D175" s="10">
        <v>0.1</v>
      </c>
      <c r="E175" s="14">
        <v>0.1</v>
      </c>
      <c r="F175" s="21" t="s">
        <v>40</v>
      </c>
      <c r="G175" s="37"/>
      <c r="I175" s="27"/>
      <c r="J175" s="27"/>
      <c r="K175" s="27"/>
      <c r="L175" s="27"/>
      <c r="M175" s="27"/>
      <c r="N175" s="27"/>
      <c r="O175" s="27"/>
      <c r="P175" s="27"/>
      <c r="Q175" s="27"/>
    </row>
    <row r="176" spans="1:17" s="13" customFormat="1" ht="84" hidden="1" customHeight="1" x14ac:dyDescent="0.3">
      <c r="A176" s="151" t="s">
        <v>224</v>
      </c>
      <c r="B176" s="42"/>
      <c r="C176" s="33"/>
      <c r="D176" s="10">
        <v>0.1</v>
      </c>
      <c r="E176" s="14">
        <v>0.1</v>
      </c>
      <c r="F176" s="21" t="s">
        <v>40</v>
      </c>
      <c r="G176" s="37"/>
      <c r="I176" s="27"/>
      <c r="J176" s="27"/>
      <c r="K176" s="27"/>
      <c r="L176" s="27"/>
      <c r="M176" s="27"/>
      <c r="N176" s="27"/>
      <c r="O176" s="27"/>
      <c r="P176" s="27"/>
      <c r="Q176" s="27"/>
    </row>
    <row r="177" spans="1:17" s="13" customFormat="1" ht="84" hidden="1" customHeight="1" x14ac:dyDescent="0.3">
      <c r="A177" s="151" t="s">
        <v>225</v>
      </c>
      <c r="B177" s="42"/>
      <c r="C177" s="33"/>
      <c r="D177" s="10">
        <v>0.1</v>
      </c>
      <c r="E177" s="14">
        <v>0.1</v>
      </c>
      <c r="F177" s="21" t="s">
        <v>40</v>
      </c>
      <c r="G177" s="37"/>
      <c r="I177" s="27"/>
      <c r="J177" s="27"/>
      <c r="K177" s="27"/>
      <c r="L177" s="27"/>
      <c r="M177" s="27"/>
      <c r="N177" s="27"/>
      <c r="O177" s="27"/>
      <c r="P177" s="27"/>
      <c r="Q177" s="27"/>
    </row>
    <row r="178" spans="1:17" s="13" customFormat="1" ht="84" hidden="1" customHeight="1" x14ac:dyDescent="0.3">
      <c r="A178" s="151" t="s">
        <v>226</v>
      </c>
      <c r="B178" s="42"/>
      <c r="C178" s="33"/>
      <c r="D178" s="10">
        <v>0.1</v>
      </c>
      <c r="E178" s="14">
        <v>0.1</v>
      </c>
      <c r="F178" s="21" t="s">
        <v>40</v>
      </c>
      <c r="G178" s="37"/>
      <c r="I178" s="27"/>
      <c r="J178" s="27"/>
      <c r="K178" s="27"/>
      <c r="L178" s="27"/>
      <c r="M178" s="27"/>
      <c r="N178" s="27"/>
      <c r="O178" s="27"/>
      <c r="P178" s="27"/>
      <c r="Q178" s="27"/>
    </row>
    <row r="179" spans="1:17" s="13" customFormat="1" ht="84" hidden="1" customHeight="1" x14ac:dyDescent="0.3">
      <c r="A179" s="152" t="s">
        <v>227</v>
      </c>
      <c r="B179" s="41" t="s">
        <v>228</v>
      </c>
      <c r="C179" s="34" t="s">
        <v>15</v>
      </c>
      <c r="D179" s="10">
        <v>0.25</v>
      </c>
      <c r="E179" s="15">
        <v>0.15</v>
      </c>
      <c r="F179" s="12">
        <f>E179-D179</f>
        <v>-0.1</v>
      </c>
      <c r="G179" s="37"/>
      <c r="H179" s="1"/>
      <c r="I179" s="46"/>
      <c r="J179" s="46"/>
      <c r="K179" s="46"/>
      <c r="L179" s="46"/>
      <c r="M179" s="28"/>
      <c r="N179" s="46"/>
      <c r="O179" s="109"/>
      <c r="P179" s="28"/>
      <c r="Q179" s="119"/>
    </row>
    <row r="180" spans="1:17" s="13" customFormat="1" ht="84" hidden="1" customHeight="1" x14ac:dyDescent="0.3">
      <c r="A180" s="151" t="s">
        <v>229</v>
      </c>
      <c r="B180" s="42"/>
      <c r="C180" s="33"/>
      <c r="D180" s="10">
        <v>0.41</v>
      </c>
      <c r="E180" s="14">
        <v>0.41</v>
      </c>
      <c r="F180" s="21" t="s">
        <v>40</v>
      </c>
      <c r="G180" s="37"/>
      <c r="I180" s="27"/>
      <c r="J180" s="27"/>
      <c r="K180" s="27"/>
      <c r="L180" s="27"/>
      <c r="M180" s="27"/>
      <c r="N180" s="27"/>
      <c r="O180" s="27"/>
      <c r="P180" s="27"/>
      <c r="Q180" s="27"/>
    </row>
    <row r="181" spans="1:17" ht="84" hidden="1" customHeight="1" x14ac:dyDescent="0.3">
      <c r="A181" s="151" t="s">
        <v>230</v>
      </c>
      <c r="B181" s="42"/>
      <c r="C181" s="33"/>
      <c r="D181" s="10">
        <v>0.32</v>
      </c>
      <c r="E181" s="22">
        <v>0.2</v>
      </c>
      <c r="F181" s="12">
        <f>E181-D181</f>
        <v>-0.12</v>
      </c>
      <c r="G181" s="37"/>
      <c r="H181" s="13"/>
      <c r="I181" s="47"/>
      <c r="J181" s="47"/>
      <c r="K181" s="47"/>
      <c r="L181" s="47"/>
      <c r="M181" s="27"/>
      <c r="N181" s="47"/>
      <c r="O181" s="47"/>
      <c r="P181" s="27"/>
      <c r="Q181" s="120"/>
    </row>
    <row r="182" spans="1:17" s="13" customFormat="1" ht="84" hidden="1" customHeight="1" x14ac:dyDescent="0.3">
      <c r="A182" s="151" t="s">
        <v>231</v>
      </c>
      <c r="B182" s="42"/>
      <c r="C182" s="33"/>
      <c r="D182" s="10">
        <v>0.1</v>
      </c>
      <c r="E182" s="14">
        <v>0.1</v>
      </c>
      <c r="F182" s="21" t="s">
        <v>40</v>
      </c>
      <c r="G182" s="37"/>
      <c r="I182" s="27"/>
      <c r="J182" s="27"/>
      <c r="K182" s="27"/>
      <c r="L182" s="27"/>
      <c r="M182" s="27"/>
      <c r="N182" s="27"/>
      <c r="O182" s="27"/>
      <c r="P182" s="27"/>
      <c r="Q182" s="27"/>
    </row>
    <row r="183" spans="1:17" s="13" customFormat="1" ht="84" hidden="1" customHeight="1" x14ac:dyDescent="0.3">
      <c r="A183" s="151" t="s">
        <v>232</v>
      </c>
      <c r="B183" s="42"/>
      <c r="C183" s="33"/>
      <c r="D183" s="10">
        <v>0.1</v>
      </c>
      <c r="E183" s="14">
        <v>0.1</v>
      </c>
      <c r="F183" s="21" t="s">
        <v>40</v>
      </c>
      <c r="G183" s="37"/>
      <c r="I183" s="27"/>
      <c r="J183" s="27"/>
      <c r="K183" s="27"/>
      <c r="L183" s="27"/>
      <c r="M183" s="27"/>
      <c r="N183" s="27"/>
      <c r="O183" s="27"/>
      <c r="P183" s="27"/>
      <c r="Q183" s="27"/>
    </row>
    <row r="184" spans="1:17" s="13" customFormat="1" ht="84" hidden="1" customHeight="1" x14ac:dyDescent="0.3">
      <c r="A184" s="151" t="s">
        <v>233</v>
      </c>
      <c r="B184" s="42" t="s">
        <v>54</v>
      </c>
      <c r="C184" s="33"/>
      <c r="D184" s="10">
        <v>0.1</v>
      </c>
      <c r="E184" s="14">
        <v>0.1</v>
      </c>
      <c r="F184" s="21" t="s">
        <v>40</v>
      </c>
      <c r="G184" s="38"/>
      <c r="H184" s="1"/>
      <c r="I184" s="46"/>
      <c r="J184" s="46"/>
      <c r="K184" s="46"/>
      <c r="L184" s="46"/>
      <c r="M184" s="28"/>
      <c r="N184" s="46"/>
      <c r="O184" s="46"/>
      <c r="P184" s="28"/>
      <c r="Q184" s="119"/>
    </row>
    <row r="185" spans="1:17" s="13" customFormat="1" ht="84" hidden="1" customHeight="1" x14ac:dyDescent="0.3">
      <c r="A185" s="151" t="s">
        <v>234</v>
      </c>
      <c r="B185" s="42"/>
      <c r="C185" s="33"/>
      <c r="D185" s="10">
        <v>0.1</v>
      </c>
      <c r="E185" s="14">
        <v>0.1</v>
      </c>
      <c r="F185" s="21" t="s">
        <v>40</v>
      </c>
      <c r="G185" s="37"/>
      <c r="I185" s="27"/>
      <c r="J185" s="27"/>
      <c r="K185" s="27"/>
      <c r="L185" s="27"/>
      <c r="M185" s="27"/>
      <c r="N185" s="27"/>
      <c r="O185" s="27"/>
      <c r="P185" s="27"/>
      <c r="Q185" s="27"/>
    </row>
    <row r="186" spans="1:17" s="13" customFormat="1" ht="84" hidden="1" customHeight="1" x14ac:dyDescent="0.3">
      <c r="A186" s="151" t="s">
        <v>235</v>
      </c>
      <c r="B186" s="42"/>
      <c r="C186" s="33"/>
      <c r="D186" s="10">
        <v>0.1</v>
      </c>
      <c r="E186" s="14">
        <v>0.1</v>
      </c>
      <c r="F186" s="21" t="s">
        <v>40</v>
      </c>
      <c r="G186" s="37"/>
      <c r="I186" s="27"/>
      <c r="J186" s="27"/>
      <c r="K186" s="27"/>
      <c r="L186" s="27"/>
      <c r="M186" s="27"/>
      <c r="N186" s="27"/>
      <c r="O186" s="27"/>
      <c r="P186" s="27"/>
      <c r="Q186" s="27"/>
    </row>
    <row r="187" spans="1:17" s="13" customFormat="1" ht="84" hidden="1" customHeight="1" x14ac:dyDescent="0.3">
      <c r="A187" s="151" t="s">
        <v>236</v>
      </c>
      <c r="B187" s="42"/>
      <c r="C187" s="33"/>
      <c r="D187" s="10">
        <v>0.1</v>
      </c>
      <c r="E187" s="14">
        <v>0.1</v>
      </c>
      <c r="F187" s="21" t="s">
        <v>40</v>
      </c>
      <c r="G187" s="37"/>
      <c r="I187" s="27"/>
      <c r="J187" s="27"/>
      <c r="K187" s="27"/>
      <c r="L187" s="27"/>
      <c r="M187" s="27"/>
      <c r="N187" s="27"/>
      <c r="O187" s="27"/>
      <c r="P187" s="27"/>
      <c r="Q187" s="27"/>
    </row>
    <row r="188" spans="1:17" s="13" customFormat="1" ht="84" hidden="1" customHeight="1" x14ac:dyDescent="0.3">
      <c r="A188" s="151" t="s">
        <v>237</v>
      </c>
      <c r="B188" s="42"/>
      <c r="C188" s="33"/>
      <c r="D188" s="10">
        <v>0.1</v>
      </c>
      <c r="E188" s="14">
        <v>0.1</v>
      </c>
      <c r="F188" s="21" t="s">
        <v>40</v>
      </c>
      <c r="G188" s="37"/>
      <c r="I188" s="27"/>
      <c r="J188" s="27"/>
      <c r="K188" s="27"/>
      <c r="L188" s="27"/>
      <c r="M188" s="27"/>
      <c r="N188" s="27"/>
      <c r="O188" s="27"/>
      <c r="P188" s="27"/>
      <c r="Q188" s="27"/>
    </row>
    <row r="189" spans="1:17" s="13" customFormat="1" ht="84" hidden="1" customHeight="1" x14ac:dyDescent="0.3">
      <c r="A189" s="151" t="s">
        <v>238</v>
      </c>
      <c r="B189" s="42"/>
      <c r="C189" s="33"/>
      <c r="D189" s="10">
        <v>0.28000000000000003</v>
      </c>
      <c r="E189" s="22">
        <v>0.25</v>
      </c>
      <c r="F189" s="12">
        <f>E189-D189</f>
        <v>-3.0000000000000027E-2</v>
      </c>
      <c r="G189" s="37"/>
      <c r="I189" s="27"/>
      <c r="J189" s="27"/>
      <c r="K189" s="27"/>
      <c r="L189" s="27"/>
      <c r="M189" s="27"/>
      <c r="N189" s="27"/>
      <c r="O189" s="27"/>
      <c r="P189" s="27"/>
      <c r="Q189" s="27"/>
    </row>
    <row r="190" spans="1:17" s="13" customFormat="1" ht="84" hidden="1" customHeight="1" x14ac:dyDescent="0.3">
      <c r="A190" s="151" t="s">
        <v>239</v>
      </c>
      <c r="B190" s="42"/>
      <c r="C190" s="33"/>
      <c r="D190" s="10">
        <v>0.14000000000000001</v>
      </c>
      <c r="E190" s="11">
        <v>0.15</v>
      </c>
      <c r="F190" s="12">
        <f>E190-D190</f>
        <v>9.9999999999999811E-3</v>
      </c>
      <c r="G190" s="37"/>
      <c r="I190" s="47"/>
      <c r="J190" s="47"/>
      <c r="K190" s="47"/>
      <c r="L190" s="47"/>
      <c r="M190" s="73"/>
      <c r="N190" s="47"/>
      <c r="O190" s="47"/>
      <c r="P190" s="27"/>
      <c r="Q190" s="120"/>
    </row>
    <row r="191" spans="1:17" s="13" customFormat="1" ht="84" hidden="1" customHeight="1" x14ac:dyDescent="0.3">
      <c r="A191" s="151" t="s">
        <v>240</v>
      </c>
      <c r="B191" s="42"/>
      <c r="C191" s="33"/>
      <c r="D191" s="10">
        <v>0.1</v>
      </c>
      <c r="E191" s="14">
        <v>0.1</v>
      </c>
      <c r="F191" s="21" t="s">
        <v>40</v>
      </c>
      <c r="G191" s="37"/>
      <c r="I191" s="27"/>
      <c r="J191" s="27"/>
      <c r="K191" s="27"/>
      <c r="L191" s="27"/>
      <c r="M191" s="27"/>
      <c r="N191" s="27"/>
      <c r="O191" s="27"/>
      <c r="P191" s="27"/>
      <c r="Q191" s="27"/>
    </row>
    <row r="192" spans="1:17" s="13" customFormat="1" ht="84" hidden="1" customHeight="1" x14ac:dyDescent="0.3">
      <c r="A192" s="151" t="s">
        <v>241</v>
      </c>
      <c r="B192" s="42"/>
      <c r="C192" s="33"/>
      <c r="D192" s="10">
        <v>0.1</v>
      </c>
      <c r="E192" s="14">
        <v>0.1</v>
      </c>
      <c r="F192" s="21" t="s">
        <v>40</v>
      </c>
      <c r="G192" s="37"/>
      <c r="I192" s="27"/>
      <c r="J192" s="27"/>
      <c r="K192" s="27"/>
      <c r="L192" s="27"/>
      <c r="M192" s="27"/>
      <c r="N192" s="27"/>
      <c r="O192" s="27"/>
      <c r="P192" s="27"/>
      <c r="Q192" s="27"/>
    </row>
    <row r="193" spans="1:17" s="13" customFormat="1" ht="84" hidden="1" customHeight="1" x14ac:dyDescent="0.3">
      <c r="A193" s="156" t="s">
        <v>242</v>
      </c>
      <c r="B193" s="45"/>
      <c r="C193" s="33"/>
      <c r="D193" s="18">
        <v>0.1</v>
      </c>
      <c r="E193" s="14">
        <v>0.1</v>
      </c>
      <c r="F193" s="21" t="s">
        <v>40</v>
      </c>
      <c r="G193" s="37"/>
      <c r="I193" s="27"/>
      <c r="J193" s="27"/>
      <c r="K193" s="27"/>
      <c r="L193" s="27"/>
      <c r="M193" s="27"/>
      <c r="N193" s="27"/>
      <c r="O193" s="27"/>
      <c r="P193" s="27"/>
      <c r="Q193" s="27"/>
    </row>
    <row r="194" spans="1:17" s="13" customFormat="1" ht="84" hidden="1" customHeight="1" x14ac:dyDescent="0.3">
      <c r="A194" s="151" t="s">
        <v>243</v>
      </c>
      <c r="B194" s="42"/>
      <c r="C194" s="33"/>
      <c r="D194" s="10">
        <v>0.1</v>
      </c>
      <c r="E194" s="19">
        <v>0.1</v>
      </c>
      <c r="F194" s="21" t="s">
        <v>40</v>
      </c>
      <c r="G194" s="37"/>
      <c r="I194" s="27"/>
      <c r="J194" s="27"/>
      <c r="K194" s="27"/>
      <c r="L194" s="27"/>
      <c r="M194" s="27"/>
      <c r="N194" s="27"/>
      <c r="O194" s="27"/>
      <c r="P194" s="27"/>
      <c r="Q194" s="27"/>
    </row>
    <row r="195" spans="1:17" ht="84" hidden="1" customHeight="1" x14ac:dyDescent="0.3">
      <c r="A195" s="151" t="s">
        <v>244</v>
      </c>
      <c r="B195" s="42"/>
      <c r="C195" s="33"/>
      <c r="D195" s="10">
        <v>0.1</v>
      </c>
      <c r="E195" s="19">
        <v>0.1</v>
      </c>
      <c r="F195" s="21" t="s">
        <v>40</v>
      </c>
      <c r="G195" s="37"/>
      <c r="H195" s="13"/>
      <c r="I195" s="27"/>
      <c r="J195" s="27"/>
      <c r="K195" s="27"/>
      <c r="L195" s="27"/>
      <c r="M195" s="27"/>
      <c r="N195" s="27"/>
      <c r="O195" s="27"/>
      <c r="P195" s="27"/>
      <c r="Q195" s="27"/>
    </row>
    <row r="196" spans="1:17" s="13" customFormat="1" ht="84" hidden="1" customHeight="1" x14ac:dyDescent="0.3">
      <c r="A196" s="152" t="s">
        <v>245</v>
      </c>
      <c r="B196" s="41"/>
      <c r="C196" s="34" t="s">
        <v>15</v>
      </c>
      <c r="D196" s="18">
        <v>0.1</v>
      </c>
      <c r="E196" s="166">
        <v>0.1</v>
      </c>
      <c r="F196" s="21" t="s">
        <v>40</v>
      </c>
      <c r="G196" s="37"/>
      <c r="H196" s="1"/>
      <c r="I196" s="28"/>
      <c r="J196" s="28"/>
      <c r="K196" s="28"/>
      <c r="L196" s="28"/>
      <c r="M196" s="28"/>
      <c r="N196" s="28"/>
      <c r="O196" s="28"/>
      <c r="P196" s="28"/>
      <c r="Q196" s="28"/>
    </row>
    <row r="197" spans="1:17" s="13" customFormat="1" ht="84" hidden="1" customHeight="1" x14ac:dyDescent="0.3">
      <c r="A197" s="151" t="s">
        <v>246</v>
      </c>
      <c r="B197" s="42"/>
      <c r="C197" s="33"/>
      <c r="D197" s="18">
        <v>0.1</v>
      </c>
      <c r="E197" s="19">
        <v>0.1</v>
      </c>
      <c r="F197" s="21" t="s">
        <v>40</v>
      </c>
      <c r="G197" s="37"/>
      <c r="I197" s="27"/>
      <c r="J197" s="27"/>
      <c r="K197" s="27"/>
      <c r="L197" s="27"/>
      <c r="M197" s="27"/>
      <c r="N197" s="27"/>
      <c r="O197" s="27"/>
      <c r="P197" s="27"/>
      <c r="Q197" s="27"/>
    </row>
    <row r="198" spans="1:17" s="13" customFormat="1" ht="84" hidden="1" customHeight="1" x14ac:dyDescent="0.3">
      <c r="A198" s="151" t="s">
        <v>247</v>
      </c>
      <c r="B198" s="42"/>
      <c r="C198" s="33"/>
      <c r="D198" s="18">
        <v>0.1</v>
      </c>
      <c r="E198" s="165">
        <v>0.1</v>
      </c>
      <c r="F198" s="21" t="s">
        <v>40</v>
      </c>
      <c r="G198" s="37"/>
      <c r="I198" s="27"/>
      <c r="J198" s="27"/>
      <c r="K198" s="27"/>
      <c r="L198" s="27"/>
      <c r="M198" s="27"/>
      <c r="N198" s="27"/>
      <c r="O198" s="27"/>
      <c r="P198" s="27"/>
      <c r="Q198" s="27"/>
    </row>
    <row r="199" spans="1:17" s="13" customFormat="1" ht="84" hidden="1" customHeight="1" x14ac:dyDescent="0.3">
      <c r="A199" s="151" t="s">
        <v>248</v>
      </c>
      <c r="B199" s="42"/>
      <c r="C199" s="33"/>
      <c r="D199" s="18">
        <v>0.22</v>
      </c>
      <c r="E199" s="32">
        <v>0.15</v>
      </c>
      <c r="F199" s="12">
        <f>E199-D199</f>
        <v>-7.0000000000000007E-2</v>
      </c>
      <c r="G199" s="37"/>
      <c r="I199" s="27"/>
      <c r="J199" s="27"/>
      <c r="K199" s="27"/>
      <c r="L199" s="27"/>
      <c r="M199" s="27"/>
      <c r="N199" s="27"/>
      <c r="O199" s="27"/>
      <c r="P199" s="27"/>
      <c r="Q199" s="27"/>
    </row>
    <row r="200" spans="1:17" ht="84" hidden="1" customHeight="1" x14ac:dyDescent="0.3">
      <c r="A200" s="151" t="s">
        <v>249</v>
      </c>
      <c r="B200" s="42"/>
      <c r="C200" s="33"/>
      <c r="D200" s="18">
        <v>0.15</v>
      </c>
      <c r="E200" s="19">
        <v>0.15</v>
      </c>
      <c r="F200" s="21" t="s">
        <v>40</v>
      </c>
      <c r="G200" s="37"/>
      <c r="H200" s="13"/>
      <c r="I200" s="27"/>
      <c r="J200" s="27"/>
      <c r="K200" s="27"/>
      <c r="L200" s="27"/>
      <c r="M200" s="27"/>
      <c r="N200" s="27"/>
      <c r="O200" s="27"/>
      <c r="P200" s="27"/>
      <c r="Q200" s="27"/>
    </row>
    <row r="201" spans="1:17" s="13" customFormat="1" ht="84" hidden="1" customHeight="1" x14ac:dyDescent="0.3">
      <c r="A201" s="151" t="s">
        <v>250</v>
      </c>
      <c r="B201" s="42"/>
      <c r="C201" s="33"/>
      <c r="D201" s="18">
        <v>0.1</v>
      </c>
      <c r="E201" s="20">
        <v>0.1</v>
      </c>
      <c r="F201" s="21" t="s">
        <v>40</v>
      </c>
      <c r="G201" s="37"/>
      <c r="I201" s="27"/>
      <c r="J201" s="27"/>
      <c r="K201" s="27"/>
      <c r="L201" s="27"/>
      <c r="M201" s="27"/>
      <c r="N201" s="27"/>
      <c r="O201" s="27"/>
      <c r="P201" s="27"/>
      <c r="Q201" s="27"/>
    </row>
    <row r="202" spans="1:17" s="13" customFormat="1" ht="84" hidden="1" customHeight="1" x14ac:dyDescent="0.3">
      <c r="A202" s="151" t="s">
        <v>251</v>
      </c>
      <c r="B202" s="42"/>
      <c r="C202" s="33"/>
      <c r="D202" s="18">
        <v>0.1</v>
      </c>
      <c r="E202" s="20">
        <v>0.1</v>
      </c>
      <c r="F202" s="21" t="s">
        <v>40</v>
      </c>
      <c r="G202" s="37"/>
      <c r="I202" s="27"/>
      <c r="J202" s="27"/>
      <c r="K202" s="27"/>
      <c r="L202" s="27"/>
      <c r="M202" s="27"/>
      <c r="N202" s="27"/>
      <c r="O202" s="27"/>
      <c r="P202" s="27"/>
      <c r="Q202" s="27"/>
    </row>
    <row r="203" spans="1:17" s="13" customFormat="1" ht="84" hidden="1" customHeight="1" x14ac:dyDescent="0.3">
      <c r="A203" s="151" t="s">
        <v>252</v>
      </c>
      <c r="B203" s="42"/>
      <c r="C203" s="33"/>
      <c r="D203" s="18">
        <v>0.17</v>
      </c>
      <c r="E203" s="23">
        <v>0.15</v>
      </c>
      <c r="F203" s="12">
        <f>E203-D203</f>
        <v>-2.0000000000000018E-2</v>
      </c>
      <c r="G203" s="37"/>
      <c r="I203" s="27"/>
      <c r="J203" s="27"/>
      <c r="K203" s="27"/>
      <c r="L203" s="27"/>
      <c r="M203" s="27"/>
      <c r="N203" s="27"/>
      <c r="O203" s="27"/>
      <c r="P203" s="27"/>
      <c r="Q203" s="27"/>
    </row>
    <row r="204" spans="1:17" s="13" customFormat="1" ht="84" hidden="1" customHeight="1" x14ac:dyDescent="0.3">
      <c r="A204" s="151" t="s">
        <v>253</v>
      </c>
      <c r="B204" s="42"/>
      <c r="C204" s="33"/>
      <c r="D204" s="10">
        <v>0.18</v>
      </c>
      <c r="E204" s="32">
        <v>0.15</v>
      </c>
      <c r="F204" s="12">
        <f>E204-D204</f>
        <v>-0.03</v>
      </c>
      <c r="G204" s="37"/>
      <c r="I204" s="27"/>
      <c r="J204" s="27"/>
      <c r="K204" s="27"/>
      <c r="L204" s="27"/>
      <c r="M204" s="27"/>
      <c r="N204" s="27"/>
      <c r="O204" s="27"/>
      <c r="P204" s="27"/>
      <c r="Q204" s="27"/>
    </row>
    <row r="205" spans="1:17" x14ac:dyDescent="0.3">
      <c r="D205" s="123"/>
    </row>
    <row r="206" spans="1:17" ht="55.2" x14ac:dyDescent="0.3">
      <c r="A206" s="4" t="s">
        <v>254</v>
      </c>
      <c r="D206" s="29" t="s">
        <v>255</v>
      </c>
      <c r="E206" s="29" t="s">
        <v>256</v>
      </c>
      <c r="F206" s="30" t="s">
        <v>257</v>
      </c>
    </row>
  </sheetData>
  <autoFilter ref="A2:Q204" xr:uid="{02975AFD-26F6-C84D-A7DA-EDAA0274C4EE}">
    <filterColumn colId="6">
      <customFilters>
        <customFilter operator="notEqual" val=" "/>
      </customFilters>
    </filterColumn>
  </autoFilter>
  <mergeCells count="1">
    <mergeCell ref="B1:Q1"/>
  </mergeCells>
  <conditionalFormatting sqref="F3:F205">
    <cfRule type="cellIs" dxfId="69" priority="110" operator="lessThan">
      <formula>0</formula>
    </cfRule>
    <cfRule type="cellIs" dxfId="68" priority="109" operator="greaterThan">
      <formula>0</formula>
    </cfRule>
  </conditionalFormatting>
  <conditionalFormatting sqref="F65">
    <cfRule type="cellIs" dxfId="66" priority="96" operator="lessThan">
      <formula>0</formula>
    </cfRule>
    <cfRule type="cellIs" dxfId="65" priority="95" operator="greaterThan">
      <formula>0</formula>
    </cfRule>
  </conditionalFormatting>
  <conditionalFormatting sqref="F80">
    <cfRule type="cellIs" dxfId="64" priority="94" operator="lessThan">
      <formula>0</formula>
    </cfRule>
    <cfRule type="cellIs" dxfId="63" priority="93" operator="greaterThan">
      <formula>0</formula>
    </cfRule>
  </conditionalFormatting>
  <conditionalFormatting sqref="F85:F87">
    <cfRule type="cellIs" dxfId="62" priority="90" operator="lessThan">
      <formula>0</formula>
    </cfRule>
    <cfRule type="cellIs" dxfId="61" priority="89" operator="greaterThan">
      <formula>0</formula>
    </cfRule>
  </conditionalFormatting>
  <conditionalFormatting sqref="F89:F90">
    <cfRule type="cellIs" dxfId="60" priority="85" operator="greaterThan">
      <formula>0</formula>
    </cfRule>
    <cfRule type="cellIs" dxfId="59" priority="86" operator="lessThan">
      <formula>0</formula>
    </cfRule>
  </conditionalFormatting>
  <conditionalFormatting sqref="F92:F94">
    <cfRule type="cellIs" dxfId="58" priority="80" operator="lessThan">
      <formula>0</formula>
    </cfRule>
    <cfRule type="cellIs" dxfId="57" priority="79" operator="greaterThan">
      <formula>0</formula>
    </cfRule>
  </conditionalFormatting>
  <conditionalFormatting sqref="F100">
    <cfRule type="cellIs" dxfId="56" priority="78" operator="lessThan">
      <formula>0</formula>
    </cfRule>
    <cfRule type="cellIs" dxfId="55" priority="77" operator="greaterThan">
      <formula>0</formula>
    </cfRule>
  </conditionalFormatting>
  <conditionalFormatting sqref="F102">
    <cfRule type="cellIs" dxfId="54" priority="76" operator="lessThan">
      <formula>0</formula>
    </cfRule>
    <cfRule type="cellIs" dxfId="53" priority="75" operator="greaterThan">
      <formula>0</formula>
    </cfRule>
  </conditionalFormatting>
  <conditionalFormatting sqref="F104:F105">
    <cfRule type="cellIs" dxfId="52" priority="72" operator="lessThan">
      <formula>0</formula>
    </cfRule>
    <cfRule type="cellIs" dxfId="51" priority="71" operator="greaterThan">
      <formula>0</formula>
    </cfRule>
  </conditionalFormatting>
  <conditionalFormatting sqref="F107:F108">
    <cfRule type="cellIs" dxfId="50" priority="68" operator="lessThan">
      <formula>0</formula>
    </cfRule>
    <cfRule type="cellIs" dxfId="49" priority="67" operator="greaterThan">
      <formula>0</formula>
    </cfRule>
  </conditionalFormatting>
  <conditionalFormatting sqref="F115">
    <cfRule type="cellIs" dxfId="48" priority="66" operator="lessThan">
      <formula>0</formula>
    </cfRule>
    <cfRule type="cellIs" dxfId="47" priority="65" operator="greaterThan">
      <formula>0</formula>
    </cfRule>
  </conditionalFormatting>
  <conditionalFormatting sqref="F117">
    <cfRule type="cellIs" dxfId="46" priority="3" operator="greaterThan">
      <formula>0</formula>
    </cfRule>
    <cfRule type="cellIs" dxfId="45" priority="4" operator="lessThan">
      <formula>0</formula>
    </cfRule>
  </conditionalFormatting>
  <conditionalFormatting sqref="F119">
    <cfRule type="cellIs" dxfId="44" priority="64" operator="lessThan">
      <formula>0</formula>
    </cfRule>
    <cfRule type="cellIs" dxfId="43" priority="63" operator="greaterThan">
      <formula>0</formula>
    </cfRule>
  </conditionalFormatting>
  <conditionalFormatting sqref="F125:F128">
    <cfRule type="cellIs" dxfId="42" priority="55" operator="greaterThan">
      <formula>0</formula>
    </cfRule>
    <cfRule type="cellIs" dxfId="41" priority="56" operator="lessThan">
      <formula>0</formula>
    </cfRule>
  </conditionalFormatting>
  <conditionalFormatting sqref="F131">
    <cfRule type="cellIs" dxfId="40" priority="54" operator="lessThan">
      <formula>0</formula>
    </cfRule>
    <cfRule type="cellIs" dxfId="39" priority="53" operator="greaterThan">
      <formula>0</formula>
    </cfRule>
  </conditionalFormatting>
  <conditionalFormatting sqref="F134:F136">
    <cfRule type="cellIs" dxfId="38" priority="48" operator="lessThan">
      <formula>0</formula>
    </cfRule>
    <cfRule type="cellIs" dxfId="37" priority="47" operator="greaterThan">
      <formula>0</formula>
    </cfRule>
  </conditionalFormatting>
  <conditionalFormatting sqref="F139">
    <cfRule type="cellIs" dxfId="36" priority="46" operator="lessThan">
      <formula>0</formula>
    </cfRule>
    <cfRule type="cellIs" dxfId="35" priority="45" operator="greaterThan">
      <formula>0</formula>
    </cfRule>
  </conditionalFormatting>
  <conditionalFormatting sqref="F142">
    <cfRule type="cellIs" dxfId="34" priority="44" operator="lessThan">
      <formula>0</formula>
    </cfRule>
    <cfRule type="cellIs" dxfId="33" priority="43" operator="greaterThan">
      <formula>0</formula>
    </cfRule>
  </conditionalFormatting>
  <conditionalFormatting sqref="F144:F145">
    <cfRule type="cellIs" dxfId="32" priority="40" operator="lessThan">
      <formula>0</formula>
    </cfRule>
    <cfRule type="cellIs" dxfId="31" priority="39" operator="greaterThan">
      <formula>0</formula>
    </cfRule>
  </conditionalFormatting>
  <conditionalFormatting sqref="F148">
    <cfRule type="cellIs" dxfId="30" priority="38" operator="lessThan">
      <formula>0</formula>
    </cfRule>
    <cfRule type="cellIs" dxfId="29" priority="37" operator="greaterThan">
      <formula>0</formula>
    </cfRule>
  </conditionalFormatting>
  <conditionalFormatting sqref="F150">
    <cfRule type="cellIs" dxfId="28" priority="36" operator="lessThan">
      <formula>0</formula>
    </cfRule>
    <cfRule type="cellIs" dxfId="27" priority="35" operator="greaterThan">
      <formula>0</formula>
    </cfRule>
  </conditionalFormatting>
  <conditionalFormatting sqref="F155">
    <cfRule type="cellIs" dxfId="26" priority="33" operator="greaterThan">
      <formula>0</formula>
    </cfRule>
    <cfRule type="cellIs" dxfId="25" priority="34" operator="lessThan">
      <formula>0</formula>
    </cfRule>
  </conditionalFormatting>
  <conditionalFormatting sqref="F162">
    <cfRule type="cellIs" dxfId="24" priority="32" operator="lessThan">
      <formula>0</formula>
    </cfRule>
    <cfRule type="cellIs" dxfId="23" priority="31" operator="greaterThan">
      <formula>0</formula>
    </cfRule>
  </conditionalFormatting>
  <conditionalFormatting sqref="F170">
    <cfRule type="cellIs" dxfId="22" priority="29" operator="greaterThan">
      <formula>0</formula>
    </cfRule>
    <cfRule type="cellIs" dxfId="21" priority="30" operator="lessThan">
      <formula>0</formula>
    </cfRule>
  </conditionalFormatting>
  <conditionalFormatting sqref="F172">
    <cfRule type="cellIs" dxfId="20" priority="28" operator="lessThan">
      <formula>0</formula>
    </cfRule>
    <cfRule type="cellIs" dxfId="19" priority="27" operator="greaterThan">
      <formula>0</formula>
    </cfRule>
  </conditionalFormatting>
  <conditionalFormatting sqref="F176">
    <cfRule type="cellIs" dxfId="18" priority="26" operator="lessThan">
      <formula>0</formula>
    </cfRule>
    <cfRule type="cellIs" dxfId="17" priority="25" operator="greaterThan">
      <formula>0</formula>
    </cfRule>
  </conditionalFormatting>
  <conditionalFormatting sqref="F178">
    <cfRule type="cellIs" dxfId="16" priority="24" operator="lessThan">
      <formula>0</formula>
    </cfRule>
    <cfRule type="cellIs" dxfId="15" priority="23" operator="greaterThan">
      <formula>0</formula>
    </cfRule>
  </conditionalFormatting>
  <conditionalFormatting sqref="F186:F188">
    <cfRule type="cellIs" dxfId="14" priority="18" operator="lessThan">
      <formula>0</formula>
    </cfRule>
    <cfRule type="cellIs" dxfId="13" priority="17" operator="greaterThan">
      <formula>0</formula>
    </cfRule>
  </conditionalFormatting>
  <conditionalFormatting sqref="F192">
    <cfRule type="cellIs" dxfId="12" priority="16" operator="lessThan">
      <formula>0</formula>
    </cfRule>
    <cfRule type="cellIs" dxfId="11" priority="15" operator="greaterThan">
      <formula>0</formula>
    </cfRule>
  </conditionalFormatting>
  <conditionalFormatting sqref="F198">
    <cfRule type="cellIs" dxfId="10" priority="14" operator="lessThan">
      <formula>0</formula>
    </cfRule>
    <cfRule type="cellIs" dxfId="9" priority="13" operator="greaterThan">
      <formula>0</formula>
    </cfRule>
  </conditionalFormatting>
  <conditionalFormatting sqref="F200">
    <cfRule type="cellIs" dxfId="8" priority="12" operator="lessThan">
      <formula>0</formula>
    </cfRule>
    <cfRule type="cellIs" dxfId="7" priority="11" operator="greaterThan">
      <formula>0</formula>
    </cfRule>
  </conditionalFormatting>
  <conditionalFormatting sqref="F203:F204">
    <cfRule type="cellIs" dxfId="6" priority="7" operator="greaterThan">
      <formula>0</formula>
    </cfRule>
    <cfRule type="cellIs" dxfId="5" priority="8" operator="lessThan">
      <formula>0</formula>
    </cfRule>
  </conditionalFormatting>
  <conditionalFormatting sqref="F204">
    <cfRule type="cellIs" dxfId="4" priority="111" operator="lessThan">
      <formula>0</formula>
    </cfRule>
    <cfRule type="cellIs" dxfId="3" priority="112" operator="greaterThan">
      <formula>0</formula>
    </cfRule>
  </conditionalFormatting>
  <conditionalFormatting sqref="F207:F49998">
    <cfRule type="cellIs" dxfId="2" priority="117" operator="lessThan">
      <formula>0</formula>
    </cfRule>
    <cfRule type="cellIs" dxfId="1" priority="116" operator="greaterThan">
      <formula>0</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id="{2EEEF54D-1582-48BA-8937-8ECDF9376B26}">
            <xm:f>NOT(ISERROR(SEARCH($F$9,F1)))</xm:f>
            <xm:f>$F$9</xm:f>
            <x14:dxf>
              <font>
                <color theme="1"/>
              </font>
            </x14:dxf>
          </x14:cfRule>
          <xm:sqref>F1:F1048576</xm:sqref>
        </x14:conditionalFormatting>
        <x14:conditionalFormatting xmlns:xm="http://schemas.microsoft.com/office/excel/2006/main">
          <x14:cfRule type="containsText" priority="104" operator="containsText" id="{D7EE0403-320C-4BAC-A24F-59D164CC98AE}">
            <xm:f>NOT(ISERROR(SEARCH($F$4,F3)))</xm:f>
            <xm:f>$F$4</xm:f>
            <x14:dxf>
              <font>
                <color theme="1"/>
              </font>
              <numFmt numFmtId="0" formatCode="General"/>
              <fill>
                <patternFill patternType="none">
                  <bgColor auto="1"/>
                </patternFill>
              </fill>
            </x14:dxf>
          </x14:cfRule>
          <xm:sqref>F3:F205 F207:F1048576</xm:sqref>
        </x14:conditionalFormatting>
        <x14:conditionalFormatting xmlns:xm="http://schemas.microsoft.com/office/excel/2006/main">
          <x14:cfRule type="containsText" priority="105" operator="containsText" id="{8FEE720E-DA23-4809-91A6-6F7840946A67}">
            <xm:f>NOT(ISERROR(SEARCH($F$41,F10)))</xm:f>
            <xm:f>$F$41</xm:f>
            <x14:dxf>
              <fill>
                <patternFill>
                  <bgColor theme="1"/>
                </patternFill>
              </fill>
            </x14:dxf>
          </x14:cfRule>
          <xm:sqref>F10</xm:sqref>
        </x14:conditionalFormatting>
        <x14:conditionalFormatting xmlns:xm="http://schemas.microsoft.com/office/excel/2006/main">
          <x14:cfRule type="containsText" priority="2" operator="containsText" id="{60480917-9F14-4FCF-B149-5FF02374D9B8}">
            <xm:f>NOT(ISERROR(SEARCH($F$4,F2)))</xm:f>
            <xm:f>$F$4</xm:f>
            <x14:dxf>
              <font>
                <color theme="1"/>
              </font>
              <numFmt numFmtId="0" formatCode="General"/>
              <fill>
                <patternFill patternType="none">
                  <bgColor auto="1"/>
                </patternFill>
              </fill>
            </x14:dxf>
          </x14:cfRule>
          <xm:sqref>F2:Q2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11D2-8A1D-4FDC-A1A2-5D32AA5C80AB}">
  <dimension ref="A2:AA519"/>
  <sheetViews>
    <sheetView workbookViewId="0">
      <selection activeCell="F7" sqref="F7"/>
    </sheetView>
  </sheetViews>
  <sheetFormatPr defaultRowHeight="14.4" outlineLevelRow="2" x14ac:dyDescent="0.3"/>
  <cols>
    <col min="1" max="1" width="2.109375" style="1" customWidth="1"/>
    <col min="2" max="2" width="18.5546875" style="1" bestFit="1" customWidth="1"/>
    <col min="3" max="3" width="15.109375" style="1" bestFit="1" customWidth="1"/>
    <col min="4" max="4" width="17.44140625" style="1" bestFit="1" customWidth="1"/>
    <col min="5" max="5" width="17.6640625" style="1" bestFit="1" customWidth="1"/>
    <col min="6" max="6" width="14.88671875" style="1" bestFit="1" customWidth="1"/>
    <col min="7" max="7" width="13.6640625" style="1" customWidth="1"/>
    <col min="8" max="8" width="15.109375" style="1" customWidth="1"/>
    <col min="9" max="9" width="15.33203125" style="1" bestFit="1" customWidth="1"/>
    <col min="10" max="11" width="15.109375" style="1" customWidth="1"/>
    <col min="12" max="12" width="16.33203125" style="1" bestFit="1" customWidth="1"/>
    <col min="13" max="13" width="15.109375" style="1" customWidth="1"/>
    <col min="14" max="14" width="14.109375" style="1" bestFit="1" customWidth="1"/>
    <col min="15" max="15" width="12.44140625" style="1" bestFit="1" customWidth="1"/>
    <col min="16" max="16" width="15.6640625" style="1" customWidth="1"/>
    <col min="17" max="17" width="14.44140625" style="1" customWidth="1"/>
    <col min="18" max="18" width="15.109375" bestFit="1" customWidth="1"/>
    <col min="19" max="19" width="12.44140625" bestFit="1" customWidth="1"/>
    <col min="20" max="20" width="14.33203125" customWidth="1"/>
    <col min="21" max="21" width="12.44140625" customWidth="1"/>
    <col min="22" max="22" width="15.109375" bestFit="1" customWidth="1"/>
    <col min="23" max="23" width="12.6640625" customWidth="1"/>
    <col min="24" max="24" width="16.109375" bestFit="1" customWidth="1"/>
    <col min="25" max="25" width="12.6640625" customWidth="1"/>
    <col min="26" max="26" width="16.109375" bestFit="1" customWidth="1"/>
    <col min="27" max="27" width="13.6640625" customWidth="1"/>
    <col min="28" max="28" width="13.5546875" bestFit="1" customWidth="1"/>
    <col min="29" max="29" width="12" customWidth="1"/>
    <col min="30" max="30" width="16.109375" bestFit="1" customWidth="1"/>
    <col min="31" max="31" width="12.44140625" bestFit="1" customWidth="1"/>
    <col min="32" max="32" width="15.109375" bestFit="1" customWidth="1"/>
    <col min="33" max="33" width="13.33203125" customWidth="1"/>
    <col min="34" max="34" width="15.109375" bestFit="1" customWidth="1"/>
    <col min="35" max="35" width="12.44140625" customWidth="1"/>
    <col min="36" max="36" width="15.109375" bestFit="1" customWidth="1"/>
    <col min="37" max="37" width="13.33203125" customWidth="1"/>
    <col min="38" max="38" width="16.109375" bestFit="1" customWidth="1"/>
    <col min="39" max="39" width="13.109375" customWidth="1"/>
  </cols>
  <sheetData>
    <row r="2" spans="1:27" ht="26.4" customHeight="1" x14ac:dyDescent="0.3">
      <c r="A2" s="5"/>
      <c r="B2" s="212" t="s">
        <v>258</v>
      </c>
      <c r="C2" s="212"/>
      <c r="D2" s="209" t="s">
        <v>259</v>
      </c>
      <c r="E2" s="209"/>
      <c r="F2" s="203" t="s">
        <v>260</v>
      </c>
      <c r="G2" s="203"/>
      <c r="H2" s="210" t="s">
        <v>261</v>
      </c>
      <c r="I2" s="210"/>
      <c r="J2" s="211" t="s">
        <v>262</v>
      </c>
      <c r="K2" s="211"/>
      <c r="L2" s="205" t="s">
        <v>263</v>
      </c>
      <c r="M2" s="205"/>
      <c r="N2" s="206" t="s">
        <v>264</v>
      </c>
      <c r="O2" s="206"/>
      <c r="P2" s="208" t="s">
        <v>265</v>
      </c>
      <c r="Q2" s="208"/>
      <c r="R2" s="204" t="s">
        <v>266</v>
      </c>
      <c r="S2" s="204"/>
      <c r="T2" s="198" t="s">
        <v>267</v>
      </c>
      <c r="U2" s="198"/>
      <c r="V2" s="203" t="s">
        <v>268</v>
      </c>
      <c r="W2" s="203"/>
      <c r="X2" s="207" t="s">
        <v>269</v>
      </c>
      <c r="Y2" s="207"/>
      <c r="Z2" s="197" t="s">
        <v>270</v>
      </c>
      <c r="AA2" s="197"/>
    </row>
    <row r="3" spans="1:27" ht="57.6" x14ac:dyDescent="0.3">
      <c r="A3" s="5"/>
      <c r="B3" s="82" t="s">
        <v>271</v>
      </c>
      <c r="C3" s="83" t="s">
        <v>272</v>
      </c>
      <c r="D3" s="77" t="s">
        <v>273</v>
      </c>
      <c r="E3" s="77" t="s">
        <v>274</v>
      </c>
      <c r="F3" s="91" t="s">
        <v>273</v>
      </c>
      <c r="G3" s="81" t="s">
        <v>275</v>
      </c>
      <c r="H3" s="84" t="s">
        <v>273</v>
      </c>
      <c r="I3" s="85" t="s">
        <v>276</v>
      </c>
      <c r="J3" s="111" t="s">
        <v>273</v>
      </c>
      <c r="K3" s="112" t="s">
        <v>276</v>
      </c>
      <c r="L3" s="76" t="s">
        <v>273</v>
      </c>
      <c r="M3" s="126" t="s">
        <v>277</v>
      </c>
      <c r="N3" s="78" t="s">
        <v>273</v>
      </c>
      <c r="O3" s="79" t="s">
        <v>275</v>
      </c>
      <c r="P3" s="86" t="s">
        <v>273</v>
      </c>
      <c r="Q3" s="87" t="s">
        <v>276</v>
      </c>
      <c r="R3" s="170" t="s">
        <v>273</v>
      </c>
      <c r="S3" s="77" t="s">
        <v>275</v>
      </c>
      <c r="T3" s="69" t="s">
        <v>273</v>
      </c>
      <c r="U3" s="61" t="s">
        <v>278</v>
      </c>
      <c r="V3" s="173" t="s">
        <v>273</v>
      </c>
      <c r="W3" s="81" t="s">
        <v>279</v>
      </c>
      <c r="X3" s="174" t="s">
        <v>273</v>
      </c>
      <c r="Y3" s="175" t="s">
        <v>279</v>
      </c>
      <c r="Z3" s="177" t="s">
        <v>273</v>
      </c>
      <c r="AA3" s="178" t="s">
        <v>280</v>
      </c>
    </row>
    <row r="4" spans="1:27" x14ac:dyDescent="0.3">
      <c r="B4" s="56" t="s">
        <v>281</v>
      </c>
      <c r="C4" s="57" t="s">
        <v>282</v>
      </c>
      <c r="D4" s="115">
        <f>E84</f>
        <v>146600</v>
      </c>
      <c r="E4" s="80">
        <f>J84</f>
        <v>1450</v>
      </c>
      <c r="F4" s="115">
        <f>E124</f>
        <v>352400</v>
      </c>
      <c r="G4" s="115">
        <f>G124</f>
        <v>105720</v>
      </c>
      <c r="H4" s="115">
        <f>E284</f>
        <v>461700</v>
      </c>
      <c r="I4" s="115">
        <f>H284</f>
        <v>184680</v>
      </c>
      <c r="J4" s="115">
        <f>E324</f>
        <v>0</v>
      </c>
      <c r="K4" s="115">
        <f>H324</f>
        <v>0</v>
      </c>
      <c r="L4" s="115">
        <f>E364</f>
        <v>734300</v>
      </c>
      <c r="M4" s="115">
        <f>I364</f>
        <v>1994.9999999999998</v>
      </c>
      <c r="N4" s="115">
        <f>E404</f>
        <v>0</v>
      </c>
      <c r="O4" s="115">
        <f>G404</f>
        <v>0</v>
      </c>
      <c r="P4" s="115">
        <f>E484</f>
        <v>75900</v>
      </c>
      <c r="Q4" s="115">
        <f>H484</f>
        <v>3795</v>
      </c>
      <c r="R4" s="115">
        <f>E164</f>
        <v>16200</v>
      </c>
      <c r="S4" s="115">
        <f>G164</f>
        <v>1620</v>
      </c>
      <c r="T4" s="115">
        <f>E44</f>
        <v>0</v>
      </c>
      <c r="U4" s="115">
        <f>H44</f>
        <v>0</v>
      </c>
      <c r="V4" s="115">
        <f>E204</f>
        <v>6500000</v>
      </c>
      <c r="W4" s="115">
        <f>G204</f>
        <v>650000</v>
      </c>
      <c r="X4" s="115">
        <f>E244</f>
        <v>0</v>
      </c>
      <c r="Y4" s="115">
        <f>G244</f>
        <v>0</v>
      </c>
      <c r="Z4" s="115">
        <f>E444</f>
        <v>0</v>
      </c>
      <c r="AA4" s="115">
        <f>H444</f>
        <v>0</v>
      </c>
    </row>
    <row r="5" spans="1:27" x14ac:dyDescent="0.3">
      <c r="B5" s="56" t="s">
        <v>283</v>
      </c>
      <c r="C5" s="57" t="s">
        <v>284</v>
      </c>
      <c r="D5" s="115">
        <f t="shared" ref="D5:D38" si="0">E85</f>
        <v>39300</v>
      </c>
      <c r="E5" s="80">
        <f t="shared" ref="E5:E38" si="1">J85</f>
        <v>3930</v>
      </c>
      <c r="F5" s="115">
        <f t="shared" ref="F5:F38" si="2">E125</f>
        <v>500500</v>
      </c>
      <c r="G5" s="115">
        <f t="shared" ref="G5:G38" si="3">G125</f>
        <v>150150</v>
      </c>
      <c r="H5" s="115">
        <f t="shared" ref="H5:H38" si="4">E285</f>
        <v>5700000</v>
      </c>
      <c r="I5" s="115">
        <f t="shared" ref="I5:I38" si="5">H285</f>
        <v>2280000</v>
      </c>
      <c r="J5" s="115">
        <f t="shared" ref="J5:J38" si="6">E325</f>
        <v>11400</v>
      </c>
      <c r="K5" s="115">
        <f t="shared" ref="K5:K38" si="7">H325</f>
        <v>570</v>
      </c>
      <c r="L5" s="115">
        <f t="shared" ref="L5:L38" si="8">E365</f>
        <v>381500</v>
      </c>
      <c r="M5" s="115">
        <f t="shared" ref="M5:M38" si="9">I365</f>
        <v>133525</v>
      </c>
      <c r="N5" s="115">
        <f t="shared" ref="N5:N38" si="10">E405</f>
        <v>0</v>
      </c>
      <c r="O5" s="115">
        <f t="shared" ref="O5:O38" si="11">G405</f>
        <v>0</v>
      </c>
      <c r="P5" s="115">
        <f t="shared" ref="P5:P38" si="12">E485</f>
        <v>343800</v>
      </c>
      <c r="Q5" s="115">
        <f t="shared" ref="Q5:Q38" si="13">H485</f>
        <v>17190</v>
      </c>
      <c r="R5" s="115">
        <f t="shared" ref="R5:R38" si="14">E165</f>
        <v>0</v>
      </c>
      <c r="S5" s="115">
        <f t="shared" ref="S5:S38" si="15">G165</f>
        <v>0</v>
      </c>
      <c r="T5" s="115">
        <f t="shared" ref="T5:T38" si="16">E45</f>
        <v>7300000</v>
      </c>
      <c r="U5" s="115">
        <f t="shared" ref="U5:U38" si="17">H45</f>
        <v>2920000</v>
      </c>
      <c r="V5" s="115">
        <f t="shared" ref="V5:V38" si="18">E205</f>
        <v>0</v>
      </c>
      <c r="W5" s="115">
        <f t="shared" ref="W5:W38" si="19">G205</f>
        <v>0</v>
      </c>
      <c r="X5" s="115">
        <f t="shared" ref="X5:X38" si="20">E245</f>
        <v>0</v>
      </c>
      <c r="Y5" s="115">
        <f t="shared" ref="Y5:Y38" si="21">G245</f>
        <v>0</v>
      </c>
      <c r="Z5" s="115">
        <f t="shared" ref="Z5:Z38" si="22">E445</f>
        <v>711000</v>
      </c>
      <c r="AA5" s="115">
        <f t="shared" ref="AA5:AA38" si="23">H445</f>
        <v>71100</v>
      </c>
    </row>
    <row r="6" spans="1:27" x14ac:dyDescent="0.3">
      <c r="B6" s="56" t="s">
        <v>285</v>
      </c>
      <c r="C6" s="57" t="s">
        <v>284</v>
      </c>
      <c r="D6" s="115">
        <f t="shared" si="0"/>
        <v>48300</v>
      </c>
      <c r="E6" s="80">
        <f t="shared" si="1"/>
        <v>4830</v>
      </c>
      <c r="F6" s="115">
        <f t="shared" si="2"/>
        <v>1200000</v>
      </c>
      <c r="G6" s="115">
        <f t="shared" si="3"/>
        <v>360000</v>
      </c>
      <c r="H6" s="115">
        <f t="shared" si="4"/>
        <v>14500000</v>
      </c>
      <c r="I6" s="115">
        <f t="shared" si="5"/>
        <v>5800000</v>
      </c>
      <c r="J6" s="115">
        <f t="shared" si="6"/>
        <v>0</v>
      </c>
      <c r="K6" s="115">
        <f t="shared" si="7"/>
        <v>0</v>
      </c>
      <c r="L6" s="115">
        <f t="shared" si="8"/>
        <v>101900</v>
      </c>
      <c r="M6" s="115">
        <f t="shared" si="9"/>
        <v>35665</v>
      </c>
      <c r="N6" s="115">
        <f t="shared" si="10"/>
        <v>12200</v>
      </c>
      <c r="O6" s="115">
        <f t="shared" si="11"/>
        <v>1220</v>
      </c>
      <c r="P6" s="115">
        <f t="shared" si="12"/>
        <v>48900</v>
      </c>
      <c r="Q6" s="115">
        <f t="shared" si="13"/>
        <v>2445</v>
      </c>
      <c r="R6" s="115">
        <f t="shared" si="14"/>
        <v>0</v>
      </c>
      <c r="S6" s="115">
        <f t="shared" si="15"/>
        <v>0</v>
      </c>
      <c r="T6" s="115">
        <f t="shared" si="16"/>
        <v>2000000</v>
      </c>
      <c r="U6" s="115">
        <f t="shared" si="17"/>
        <v>800000</v>
      </c>
      <c r="V6" s="115">
        <f t="shared" si="18"/>
        <v>2000</v>
      </c>
      <c r="W6" s="115">
        <f t="shared" si="19"/>
        <v>200</v>
      </c>
      <c r="X6" s="115">
        <f t="shared" si="20"/>
        <v>10600</v>
      </c>
      <c r="Y6" s="115">
        <f t="shared" si="21"/>
        <v>1060</v>
      </c>
      <c r="Z6" s="115">
        <f t="shared" si="22"/>
        <v>462300</v>
      </c>
      <c r="AA6" s="115">
        <f t="shared" si="23"/>
        <v>46230</v>
      </c>
    </row>
    <row r="7" spans="1:27" x14ac:dyDescent="0.3">
      <c r="B7" s="56" t="s">
        <v>286</v>
      </c>
      <c r="C7" s="57" t="s">
        <v>287</v>
      </c>
      <c r="D7" s="115">
        <f t="shared" si="0"/>
        <v>10100</v>
      </c>
      <c r="E7" s="80">
        <f t="shared" si="1"/>
        <v>730</v>
      </c>
      <c r="F7" s="115">
        <f t="shared" si="2"/>
        <v>16900000</v>
      </c>
      <c r="G7" s="115">
        <f t="shared" si="3"/>
        <v>5070000</v>
      </c>
      <c r="H7" s="115">
        <f t="shared" si="4"/>
        <v>15400000</v>
      </c>
      <c r="I7" s="115">
        <f t="shared" si="5"/>
        <v>6160000</v>
      </c>
      <c r="J7" s="115">
        <f t="shared" si="6"/>
        <v>0</v>
      </c>
      <c r="K7" s="115">
        <f t="shared" si="7"/>
        <v>0</v>
      </c>
      <c r="L7" s="115">
        <f t="shared" si="8"/>
        <v>48700000</v>
      </c>
      <c r="M7" s="115">
        <f t="shared" si="9"/>
        <v>1014999.9999999999</v>
      </c>
      <c r="N7" s="115">
        <f t="shared" si="10"/>
        <v>26300000</v>
      </c>
      <c r="O7" s="115">
        <f t="shared" si="11"/>
        <v>2630000</v>
      </c>
      <c r="P7" s="115">
        <f t="shared" si="12"/>
        <v>30700</v>
      </c>
      <c r="Q7" s="115">
        <f t="shared" si="13"/>
        <v>1535</v>
      </c>
      <c r="R7" s="115">
        <f t="shared" si="14"/>
        <v>44400</v>
      </c>
      <c r="S7" s="115">
        <f t="shared" si="15"/>
        <v>4440</v>
      </c>
      <c r="T7" s="115">
        <f t="shared" si="16"/>
        <v>0</v>
      </c>
      <c r="U7" s="115">
        <f t="shared" si="17"/>
        <v>0</v>
      </c>
      <c r="V7" s="115">
        <f t="shared" si="18"/>
        <v>270700</v>
      </c>
      <c r="W7" s="115">
        <f t="shared" si="19"/>
        <v>27070</v>
      </c>
      <c r="X7" s="115">
        <f t="shared" si="20"/>
        <v>481900</v>
      </c>
      <c r="Y7" s="115">
        <f t="shared" si="21"/>
        <v>48190</v>
      </c>
      <c r="Z7" s="115">
        <f t="shared" si="22"/>
        <v>0</v>
      </c>
      <c r="AA7" s="115">
        <f t="shared" si="23"/>
        <v>0</v>
      </c>
    </row>
    <row r="8" spans="1:27" x14ac:dyDescent="0.3">
      <c r="B8" s="56" t="s">
        <v>288</v>
      </c>
      <c r="C8" s="57" t="s">
        <v>289</v>
      </c>
      <c r="D8" s="115">
        <f t="shared" si="0"/>
        <v>28800</v>
      </c>
      <c r="E8" s="80">
        <f t="shared" si="1"/>
        <v>1350</v>
      </c>
      <c r="F8" s="115">
        <f t="shared" si="2"/>
        <v>21800000</v>
      </c>
      <c r="G8" s="115">
        <f t="shared" si="3"/>
        <v>6540000</v>
      </c>
      <c r="H8" s="115">
        <f t="shared" si="4"/>
        <v>41500000</v>
      </c>
      <c r="I8" s="115">
        <f t="shared" si="5"/>
        <v>16600000</v>
      </c>
      <c r="J8" s="115">
        <f t="shared" si="6"/>
        <v>0</v>
      </c>
      <c r="K8" s="115">
        <f t="shared" si="7"/>
        <v>0</v>
      </c>
      <c r="L8" s="115">
        <f t="shared" si="8"/>
        <v>22000000</v>
      </c>
      <c r="M8" s="115">
        <f t="shared" si="9"/>
        <v>6335000</v>
      </c>
      <c r="N8" s="115">
        <f t="shared" si="10"/>
        <v>3400000</v>
      </c>
      <c r="O8" s="115">
        <f t="shared" si="11"/>
        <v>340000</v>
      </c>
      <c r="P8" s="115">
        <f t="shared" si="12"/>
        <v>1700000</v>
      </c>
      <c r="Q8" s="115">
        <f t="shared" si="13"/>
        <v>85000</v>
      </c>
      <c r="R8" s="115">
        <f t="shared" si="14"/>
        <v>2900000</v>
      </c>
      <c r="S8" s="115">
        <f t="shared" si="15"/>
        <v>290000</v>
      </c>
      <c r="T8" s="115">
        <f t="shared" si="16"/>
        <v>106900</v>
      </c>
      <c r="U8" s="115">
        <f t="shared" si="17"/>
        <v>42760</v>
      </c>
      <c r="V8" s="115">
        <f t="shared" si="18"/>
        <v>166400</v>
      </c>
      <c r="W8" s="115">
        <f t="shared" si="19"/>
        <v>16640</v>
      </c>
      <c r="X8" s="115">
        <f t="shared" si="20"/>
        <v>369600</v>
      </c>
      <c r="Y8" s="115">
        <f t="shared" si="21"/>
        <v>36960</v>
      </c>
      <c r="Z8" s="115">
        <f t="shared" si="22"/>
        <v>0</v>
      </c>
      <c r="AA8" s="115">
        <f t="shared" si="23"/>
        <v>0</v>
      </c>
    </row>
    <row r="9" spans="1:27" x14ac:dyDescent="0.3">
      <c r="B9" s="56" t="s">
        <v>290</v>
      </c>
      <c r="C9" s="57" t="s">
        <v>284</v>
      </c>
      <c r="D9" s="115">
        <f t="shared" si="0"/>
        <v>242500</v>
      </c>
      <c r="E9" s="80">
        <f t="shared" si="1"/>
        <v>24250</v>
      </c>
      <c r="F9" s="115">
        <f t="shared" si="2"/>
        <v>0</v>
      </c>
      <c r="G9" s="115">
        <f t="shared" si="3"/>
        <v>0</v>
      </c>
      <c r="H9" s="115">
        <f t="shared" si="4"/>
        <v>138200</v>
      </c>
      <c r="I9" s="115">
        <f t="shared" si="5"/>
        <v>55280</v>
      </c>
      <c r="J9" s="115">
        <f t="shared" si="6"/>
        <v>49300000</v>
      </c>
      <c r="K9" s="115">
        <f t="shared" si="7"/>
        <v>2465000</v>
      </c>
      <c r="L9" s="115">
        <f t="shared" si="8"/>
        <v>194400</v>
      </c>
      <c r="M9" s="115">
        <f t="shared" si="9"/>
        <v>68040</v>
      </c>
      <c r="N9" s="115">
        <f t="shared" si="10"/>
        <v>17900</v>
      </c>
      <c r="O9" s="115">
        <f t="shared" si="11"/>
        <v>1790</v>
      </c>
      <c r="P9" s="115">
        <f t="shared" si="12"/>
        <v>0</v>
      </c>
      <c r="Q9" s="115">
        <f t="shared" si="13"/>
        <v>0</v>
      </c>
      <c r="R9" s="115">
        <f t="shared" si="14"/>
        <v>0</v>
      </c>
      <c r="S9" s="115">
        <f t="shared" si="15"/>
        <v>0</v>
      </c>
      <c r="T9" s="115">
        <f t="shared" si="16"/>
        <v>88800</v>
      </c>
      <c r="U9" s="115">
        <f t="shared" si="17"/>
        <v>35520</v>
      </c>
      <c r="V9" s="115">
        <f t="shared" si="18"/>
        <v>0</v>
      </c>
      <c r="W9" s="115">
        <f t="shared" si="19"/>
        <v>0</v>
      </c>
      <c r="X9" s="115">
        <f t="shared" si="20"/>
        <v>0</v>
      </c>
      <c r="Y9" s="115">
        <f t="shared" si="21"/>
        <v>0</v>
      </c>
      <c r="Z9" s="115">
        <f t="shared" si="22"/>
        <v>0</v>
      </c>
      <c r="AA9" s="115">
        <f t="shared" si="23"/>
        <v>0</v>
      </c>
    </row>
    <row r="10" spans="1:27" x14ac:dyDescent="0.3">
      <c r="B10" s="56" t="s">
        <v>291</v>
      </c>
      <c r="C10" s="57" t="s">
        <v>284</v>
      </c>
      <c r="D10" s="115">
        <f t="shared" si="0"/>
        <v>0</v>
      </c>
      <c r="E10" s="80">
        <f t="shared" si="1"/>
        <v>0</v>
      </c>
      <c r="F10" s="115">
        <f t="shared" si="2"/>
        <v>0</v>
      </c>
      <c r="G10" s="115">
        <f t="shared" si="3"/>
        <v>0</v>
      </c>
      <c r="H10" s="115">
        <f t="shared" si="4"/>
        <v>3800</v>
      </c>
      <c r="I10" s="115">
        <f t="shared" si="5"/>
        <v>1520</v>
      </c>
      <c r="J10" s="115">
        <f t="shared" si="6"/>
        <v>916700</v>
      </c>
      <c r="K10" s="115">
        <f t="shared" si="7"/>
        <v>45835</v>
      </c>
      <c r="L10" s="115">
        <f t="shared" si="8"/>
        <v>0</v>
      </c>
      <c r="M10" s="115">
        <f t="shared" si="9"/>
        <v>0</v>
      </c>
      <c r="N10" s="115">
        <f t="shared" si="10"/>
        <v>0</v>
      </c>
      <c r="O10" s="115">
        <f t="shared" si="11"/>
        <v>0</v>
      </c>
      <c r="P10" s="115">
        <f t="shared" si="12"/>
        <v>0</v>
      </c>
      <c r="Q10" s="115">
        <f t="shared" si="13"/>
        <v>0</v>
      </c>
      <c r="R10" s="115">
        <f t="shared" si="14"/>
        <v>0</v>
      </c>
      <c r="S10" s="115">
        <f t="shared" si="15"/>
        <v>0</v>
      </c>
      <c r="T10" s="115">
        <f t="shared" si="16"/>
        <v>2500</v>
      </c>
      <c r="U10" s="115">
        <f t="shared" si="17"/>
        <v>1000</v>
      </c>
      <c r="V10" s="115">
        <f t="shared" si="18"/>
        <v>0</v>
      </c>
      <c r="W10" s="115">
        <f t="shared" si="19"/>
        <v>0</v>
      </c>
      <c r="X10" s="115">
        <f t="shared" si="20"/>
        <v>0</v>
      </c>
      <c r="Y10" s="115">
        <f t="shared" si="21"/>
        <v>0</v>
      </c>
      <c r="Z10" s="115">
        <f t="shared" si="22"/>
        <v>0</v>
      </c>
      <c r="AA10" s="115">
        <f t="shared" si="23"/>
        <v>0</v>
      </c>
    </row>
    <row r="11" spans="1:27" x14ac:dyDescent="0.3">
      <c r="B11" s="56" t="s">
        <v>292</v>
      </c>
      <c r="C11" s="57" t="s">
        <v>284</v>
      </c>
      <c r="D11" s="115">
        <f t="shared" si="0"/>
        <v>52300</v>
      </c>
      <c r="E11" s="80">
        <f t="shared" si="1"/>
        <v>5230</v>
      </c>
      <c r="F11" s="115">
        <f t="shared" si="2"/>
        <v>170500</v>
      </c>
      <c r="G11" s="115">
        <f t="shared" si="3"/>
        <v>51150</v>
      </c>
      <c r="H11" s="115">
        <f t="shared" si="4"/>
        <v>878500</v>
      </c>
      <c r="I11" s="115">
        <f t="shared" si="5"/>
        <v>351400</v>
      </c>
      <c r="J11" s="115">
        <f t="shared" si="6"/>
        <v>221100</v>
      </c>
      <c r="K11" s="115">
        <f t="shared" si="7"/>
        <v>11055</v>
      </c>
      <c r="L11" s="115">
        <f t="shared" si="8"/>
        <v>160700</v>
      </c>
      <c r="M11" s="115">
        <f t="shared" si="9"/>
        <v>56245</v>
      </c>
      <c r="N11" s="115">
        <f t="shared" si="10"/>
        <v>0</v>
      </c>
      <c r="O11" s="115">
        <f t="shared" si="11"/>
        <v>0</v>
      </c>
      <c r="P11" s="115">
        <f t="shared" si="12"/>
        <v>505600</v>
      </c>
      <c r="Q11" s="115">
        <f t="shared" si="13"/>
        <v>25280</v>
      </c>
      <c r="R11" s="115">
        <f t="shared" si="14"/>
        <v>0</v>
      </c>
      <c r="S11" s="115">
        <f t="shared" si="15"/>
        <v>0</v>
      </c>
      <c r="T11" s="115">
        <f t="shared" si="16"/>
        <v>0</v>
      </c>
      <c r="U11" s="115">
        <f t="shared" si="17"/>
        <v>0</v>
      </c>
      <c r="V11" s="115">
        <f t="shared" si="18"/>
        <v>4400</v>
      </c>
      <c r="W11" s="115">
        <f t="shared" si="19"/>
        <v>440</v>
      </c>
      <c r="X11" s="115">
        <f t="shared" si="20"/>
        <v>0</v>
      </c>
      <c r="Y11" s="115">
        <f t="shared" si="21"/>
        <v>0</v>
      </c>
      <c r="Z11" s="115">
        <f t="shared" si="22"/>
        <v>13200000</v>
      </c>
      <c r="AA11" s="115">
        <f t="shared" si="23"/>
        <v>1320000</v>
      </c>
    </row>
    <row r="12" spans="1:27" x14ac:dyDescent="0.3">
      <c r="B12" s="56" t="s">
        <v>293</v>
      </c>
      <c r="C12" s="57" t="s">
        <v>284</v>
      </c>
      <c r="D12" s="115">
        <f t="shared" si="0"/>
        <v>0</v>
      </c>
      <c r="E12" s="80">
        <f t="shared" si="1"/>
        <v>0</v>
      </c>
      <c r="F12" s="115">
        <f t="shared" si="2"/>
        <v>36600</v>
      </c>
      <c r="G12" s="115">
        <f t="shared" si="3"/>
        <v>10980</v>
      </c>
      <c r="H12" s="115">
        <f t="shared" si="4"/>
        <v>414800</v>
      </c>
      <c r="I12" s="115">
        <f t="shared" si="5"/>
        <v>165920</v>
      </c>
      <c r="J12" s="115">
        <f t="shared" si="6"/>
        <v>0</v>
      </c>
      <c r="K12" s="115">
        <f t="shared" si="7"/>
        <v>0</v>
      </c>
      <c r="L12" s="115">
        <f t="shared" si="8"/>
        <v>0</v>
      </c>
      <c r="M12" s="115">
        <f t="shared" si="9"/>
        <v>0</v>
      </c>
      <c r="N12" s="115">
        <f t="shared" si="10"/>
        <v>5000</v>
      </c>
      <c r="O12" s="115">
        <f t="shared" si="11"/>
        <v>500</v>
      </c>
      <c r="P12" s="115">
        <f t="shared" si="12"/>
        <v>0</v>
      </c>
      <c r="Q12" s="115">
        <f t="shared" si="13"/>
        <v>0</v>
      </c>
      <c r="R12" s="115">
        <f t="shared" si="14"/>
        <v>0</v>
      </c>
      <c r="S12" s="115">
        <f t="shared" si="15"/>
        <v>0</v>
      </c>
      <c r="T12" s="115">
        <f t="shared" si="16"/>
        <v>0</v>
      </c>
      <c r="U12" s="115">
        <f t="shared" si="17"/>
        <v>0</v>
      </c>
      <c r="V12" s="115">
        <f t="shared" si="18"/>
        <v>0</v>
      </c>
      <c r="W12" s="115">
        <f t="shared" si="19"/>
        <v>0</v>
      </c>
      <c r="X12" s="115">
        <f t="shared" si="20"/>
        <v>0</v>
      </c>
      <c r="Y12" s="115">
        <f t="shared" si="21"/>
        <v>0</v>
      </c>
      <c r="Z12" s="115">
        <f t="shared" si="22"/>
        <v>274200</v>
      </c>
      <c r="AA12" s="115">
        <f t="shared" si="23"/>
        <v>27420</v>
      </c>
    </row>
    <row r="13" spans="1:27" x14ac:dyDescent="0.3">
      <c r="B13" s="56" t="s">
        <v>294</v>
      </c>
      <c r="C13" s="57" t="s">
        <v>284</v>
      </c>
      <c r="D13" s="115">
        <f t="shared" si="0"/>
        <v>90000</v>
      </c>
      <c r="E13" s="80">
        <f t="shared" si="1"/>
        <v>9000</v>
      </c>
      <c r="F13" s="115">
        <f t="shared" si="2"/>
        <v>164600</v>
      </c>
      <c r="G13" s="115">
        <f t="shared" si="3"/>
        <v>49380</v>
      </c>
      <c r="H13" s="115">
        <f t="shared" si="4"/>
        <v>1100000</v>
      </c>
      <c r="I13" s="115">
        <f t="shared" si="5"/>
        <v>440000</v>
      </c>
      <c r="J13" s="115">
        <f t="shared" si="6"/>
        <v>0</v>
      </c>
      <c r="K13" s="115">
        <f t="shared" si="7"/>
        <v>0</v>
      </c>
      <c r="L13" s="115">
        <f t="shared" si="8"/>
        <v>0</v>
      </c>
      <c r="M13" s="115">
        <f t="shared" si="9"/>
        <v>0</v>
      </c>
      <c r="N13" s="115">
        <f t="shared" si="10"/>
        <v>0</v>
      </c>
      <c r="O13" s="115">
        <f t="shared" si="11"/>
        <v>0</v>
      </c>
      <c r="P13" s="115">
        <f t="shared" si="12"/>
        <v>12200</v>
      </c>
      <c r="Q13" s="115">
        <f t="shared" si="13"/>
        <v>610</v>
      </c>
      <c r="R13" s="115">
        <f t="shared" si="14"/>
        <v>0</v>
      </c>
      <c r="S13" s="115">
        <f t="shared" si="15"/>
        <v>0</v>
      </c>
      <c r="T13" s="115">
        <f t="shared" si="16"/>
        <v>0</v>
      </c>
      <c r="U13" s="115">
        <f t="shared" si="17"/>
        <v>0</v>
      </c>
      <c r="V13" s="115">
        <f t="shared" si="18"/>
        <v>2000</v>
      </c>
      <c r="W13" s="115">
        <f t="shared" si="19"/>
        <v>200</v>
      </c>
      <c r="X13" s="115">
        <f t="shared" si="20"/>
        <v>0</v>
      </c>
      <c r="Y13" s="115">
        <f t="shared" si="21"/>
        <v>0</v>
      </c>
      <c r="Z13" s="115">
        <f t="shared" si="22"/>
        <v>930700</v>
      </c>
      <c r="AA13" s="115">
        <f t="shared" si="23"/>
        <v>93070</v>
      </c>
    </row>
    <row r="14" spans="1:27" x14ac:dyDescent="0.3">
      <c r="B14" s="56" t="s">
        <v>295</v>
      </c>
      <c r="C14" s="57" t="s">
        <v>284</v>
      </c>
      <c r="D14" s="115">
        <f t="shared" si="0"/>
        <v>0</v>
      </c>
      <c r="E14" s="80">
        <f t="shared" si="1"/>
        <v>0</v>
      </c>
      <c r="F14" s="115">
        <f t="shared" si="2"/>
        <v>94900</v>
      </c>
      <c r="G14" s="115">
        <f t="shared" si="3"/>
        <v>28470</v>
      </c>
      <c r="H14" s="115">
        <f t="shared" si="4"/>
        <v>995000</v>
      </c>
      <c r="I14" s="115">
        <f t="shared" si="5"/>
        <v>398000</v>
      </c>
      <c r="J14" s="115">
        <f t="shared" si="6"/>
        <v>723600</v>
      </c>
      <c r="K14" s="115">
        <f t="shared" si="7"/>
        <v>36180</v>
      </c>
      <c r="L14" s="115">
        <f t="shared" si="8"/>
        <v>2900</v>
      </c>
      <c r="M14" s="115">
        <f t="shared" si="9"/>
        <v>1014.9999999999999</v>
      </c>
      <c r="N14" s="115">
        <f t="shared" si="10"/>
        <v>3100</v>
      </c>
      <c r="O14" s="115">
        <f t="shared" si="11"/>
        <v>310</v>
      </c>
      <c r="P14" s="115">
        <f t="shared" si="12"/>
        <v>144100</v>
      </c>
      <c r="Q14" s="115">
        <f t="shared" si="13"/>
        <v>7205</v>
      </c>
      <c r="R14" s="115">
        <f t="shared" si="14"/>
        <v>0</v>
      </c>
      <c r="S14" s="115">
        <f t="shared" si="15"/>
        <v>0</v>
      </c>
      <c r="T14" s="115">
        <f t="shared" si="16"/>
        <v>0</v>
      </c>
      <c r="U14" s="115">
        <f t="shared" si="17"/>
        <v>0</v>
      </c>
      <c r="V14" s="115">
        <f t="shared" si="18"/>
        <v>0</v>
      </c>
      <c r="W14" s="115">
        <f t="shared" si="19"/>
        <v>0</v>
      </c>
      <c r="X14" s="115">
        <f t="shared" si="20"/>
        <v>0</v>
      </c>
      <c r="Y14" s="115">
        <f t="shared" si="21"/>
        <v>0</v>
      </c>
      <c r="Z14" s="115">
        <f t="shared" si="22"/>
        <v>826600</v>
      </c>
      <c r="AA14" s="115">
        <f t="shared" si="23"/>
        <v>82660</v>
      </c>
    </row>
    <row r="15" spans="1:27" x14ac:dyDescent="0.3">
      <c r="B15" s="56" t="s">
        <v>296</v>
      </c>
      <c r="C15" s="57" t="s">
        <v>284</v>
      </c>
      <c r="D15" s="115">
        <f t="shared" si="0"/>
        <v>0</v>
      </c>
      <c r="E15" s="80">
        <f t="shared" si="1"/>
        <v>0</v>
      </c>
      <c r="F15" s="115">
        <f t="shared" si="2"/>
        <v>19100</v>
      </c>
      <c r="G15" s="115">
        <f t="shared" si="3"/>
        <v>5730</v>
      </c>
      <c r="H15" s="115">
        <f t="shared" si="4"/>
        <v>291700</v>
      </c>
      <c r="I15" s="115">
        <f t="shared" si="5"/>
        <v>116680</v>
      </c>
      <c r="J15" s="115">
        <f t="shared" si="6"/>
        <v>121600</v>
      </c>
      <c r="K15" s="115">
        <f t="shared" si="7"/>
        <v>6080</v>
      </c>
      <c r="L15" s="115">
        <f t="shared" si="8"/>
        <v>0</v>
      </c>
      <c r="M15" s="115">
        <f t="shared" si="9"/>
        <v>0</v>
      </c>
      <c r="N15" s="115">
        <f t="shared" si="10"/>
        <v>0</v>
      </c>
      <c r="O15" s="115">
        <f t="shared" si="11"/>
        <v>0</v>
      </c>
      <c r="P15" s="115">
        <f t="shared" si="12"/>
        <v>0</v>
      </c>
      <c r="Q15" s="115">
        <f t="shared" si="13"/>
        <v>0</v>
      </c>
      <c r="R15" s="115">
        <f t="shared" si="14"/>
        <v>0</v>
      </c>
      <c r="S15" s="115">
        <f t="shared" si="15"/>
        <v>0</v>
      </c>
      <c r="T15" s="115">
        <f t="shared" si="16"/>
        <v>0</v>
      </c>
      <c r="U15" s="115">
        <f t="shared" si="17"/>
        <v>0</v>
      </c>
      <c r="V15" s="115">
        <f t="shared" si="18"/>
        <v>0</v>
      </c>
      <c r="W15" s="115">
        <f t="shared" si="19"/>
        <v>0</v>
      </c>
      <c r="X15" s="115">
        <f t="shared" si="20"/>
        <v>0</v>
      </c>
      <c r="Y15" s="115">
        <f t="shared" si="21"/>
        <v>0</v>
      </c>
      <c r="Z15" s="115">
        <f t="shared" si="22"/>
        <v>246100</v>
      </c>
      <c r="AA15" s="115">
        <f t="shared" si="23"/>
        <v>24610</v>
      </c>
    </row>
    <row r="16" spans="1:27" x14ac:dyDescent="0.3">
      <c r="B16" s="56" t="s">
        <v>297</v>
      </c>
      <c r="C16" s="57" t="s">
        <v>284</v>
      </c>
      <c r="D16" s="115">
        <f t="shared" si="0"/>
        <v>0</v>
      </c>
      <c r="E16" s="80">
        <f t="shared" si="1"/>
        <v>0</v>
      </c>
      <c r="F16" s="115">
        <f t="shared" si="2"/>
        <v>5900</v>
      </c>
      <c r="G16" s="115">
        <f t="shared" si="3"/>
        <v>1770</v>
      </c>
      <c r="H16" s="115">
        <f t="shared" si="4"/>
        <v>181900</v>
      </c>
      <c r="I16" s="115">
        <f t="shared" si="5"/>
        <v>72760</v>
      </c>
      <c r="J16" s="115">
        <f t="shared" si="6"/>
        <v>0</v>
      </c>
      <c r="K16" s="115">
        <f t="shared" si="7"/>
        <v>0</v>
      </c>
      <c r="L16" s="115">
        <f t="shared" si="8"/>
        <v>0</v>
      </c>
      <c r="M16" s="115">
        <f t="shared" si="9"/>
        <v>0</v>
      </c>
      <c r="N16" s="115">
        <f t="shared" si="10"/>
        <v>0</v>
      </c>
      <c r="O16" s="115">
        <f t="shared" si="11"/>
        <v>0</v>
      </c>
      <c r="P16" s="115">
        <f t="shared" si="12"/>
        <v>4000</v>
      </c>
      <c r="Q16" s="115">
        <f t="shared" si="13"/>
        <v>200</v>
      </c>
      <c r="R16" s="115">
        <f t="shared" si="14"/>
        <v>0</v>
      </c>
      <c r="S16" s="115">
        <f t="shared" si="15"/>
        <v>0</v>
      </c>
      <c r="T16" s="115">
        <f t="shared" si="16"/>
        <v>0</v>
      </c>
      <c r="U16" s="115">
        <f t="shared" si="17"/>
        <v>0</v>
      </c>
      <c r="V16" s="115">
        <f t="shared" si="18"/>
        <v>0</v>
      </c>
      <c r="W16" s="115">
        <f t="shared" si="19"/>
        <v>0</v>
      </c>
      <c r="X16" s="115">
        <f t="shared" si="20"/>
        <v>17900</v>
      </c>
      <c r="Y16" s="115">
        <f t="shared" si="21"/>
        <v>1790</v>
      </c>
      <c r="Z16" s="115">
        <f t="shared" si="22"/>
        <v>76500</v>
      </c>
      <c r="AA16" s="115">
        <f t="shared" si="23"/>
        <v>7650</v>
      </c>
    </row>
    <row r="17" spans="2:27" x14ac:dyDescent="0.3">
      <c r="B17" s="56" t="s">
        <v>298</v>
      </c>
      <c r="C17" s="57" t="s">
        <v>284</v>
      </c>
      <c r="D17" s="115">
        <f t="shared" si="0"/>
        <v>0</v>
      </c>
      <c r="E17" s="80">
        <f t="shared" si="1"/>
        <v>0</v>
      </c>
      <c r="F17" s="115">
        <f t="shared" si="2"/>
        <v>7200</v>
      </c>
      <c r="G17" s="115">
        <f t="shared" si="3"/>
        <v>2160</v>
      </c>
      <c r="H17" s="115">
        <f t="shared" si="4"/>
        <v>876000</v>
      </c>
      <c r="I17" s="115">
        <f t="shared" si="5"/>
        <v>350400</v>
      </c>
      <c r="J17" s="115">
        <f t="shared" si="6"/>
        <v>0</v>
      </c>
      <c r="K17" s="115">
        <f t="shared" si="7"/>
        <v>0</v>
      </c>
      <c r="L17" s="115">
        <f t="shared" si="8"/>
        <v>0</v>
      </c>
      <c r="M17" s="115">
        <f t="shared" si="9"/>
        <v>0</v>
      </c>
      <c r="N17" s="115">
        <f t="shared" si="10"/>
        <v>0</v>
      </c>
      <c r="O17" s="115">
        <f t="shared" si="11"/>
        <v>0</v>
      </c>
      <c r="P17" s="115">
        <f t="shared" si="12"/>
        <v>0</v>
      </c>
      <c r="Q17" s="115">
        <f t="shared" si="13"/>
        <v>0</v>
      </c>
      <c r="R17" s="115">
        <f t="shared" si="14"/>
        <v>0</v>
      </c>
      <c r="S17" s="115">
        <f t="shared" si="15"/>
        <v>0</v>
      </c>
      <c r="T17" s="115">
        <f t="shared" si="16"/>
        <v>0</v>
      </c>
      <c r="U17" s="115">
        <f t="shared" si="17"/>
        <v>0</v>
      </c>
      <c r="V17" s="115">
        <f t="shared" si="18"/>
        <v>0</v>
      </c>
      <c r="W17" s="115">
        <f t="shared" si="19"/>
        <v>0</v>
      </c>
      <c r="X17" s="115">
        <f t="shared" si="20"/>
        <v>0</v>
      </c>
      <c r="Y17" s="115">
        <f t="shared" si="21"/>
        <v>0</v>
      </c>
      <c r="Z17" s="115">
        <f t="shared" si="22"/>
        <v>109500</v>
      </c>
      <c r="AA17" s="115">
        <f t="shared" si="23"/>
        <v>10950</v>
      </c>
    </row>
    <row r="18" spans="2:27" x14ac:dyDescent="0.3">
      <c r="B18" s="56" t="s">
        <v>299</v>
      </c>
      <c r="C18" s="57" t="s">
        <v>284</v>
      </c>
      <c r="D18" s="115">
        <f t="shared" si="0"/>
        <v>0</v>
      </c>
      <c r="E18" s="80">
        <f t="shared" si="1"/>
        <v>0</v>
      </c>
      <c r="F18" s="115">
        <f t="shared" si="2"/>
        <v>0</v>
      </c>
      <c r="G18" s="115">
        <f t="shared" si="3"/>
        <v>0</v>
      </c>
      <c r="H18" s="115">
        <f t="shared" si="4"/>
        <v>145600</v>
      </c>
      <c r="I18" s="115">
        <f t="shared" si="5"/>
        <v>58240</v>
      </c>
      <c r="J18" s="115">
        <f t="shared" si="6"/>
        <v>0</v>
      </c>
      <c r="K18" s="115">
        <f t="shared" si="7"/>
        <v>0</v>
      </c>
      <c r="L18" s="115">
        <f t="shared" si="8"/>
        <v>0</v>
      </c>
      <c r="M18" s="115">
        <f t="shared" si="9"/>
        <v>0</v>
      </c>
      <c r="N18" s="115">
        <f t="shared" si="10"/>
        <v>0</v>
      </c>
      <c r="O18" s="115">
        <f t="shared" si="11"/>
        <v>0</v>
      </c>
      <c r="P18" s="115">
        <f t="shared" si="12"/>
        <v>0</v>
      </c>
      <c r="Q18" s="115">
        <f t="shared" si="13"/>
        <v>0</v>
      </c>
      <c r="R18" s="115">
        <f t="shared" si="14"/>
        <v>0</v>
      </c>
      <c r="S18" s="115">
        <f t="shared" si="15"/>
        <v>0</v>
      </c>
      <c r="T18" s="115">
        <f t="shared" si="16"/>
        <v>0</v>
      </c>
      <c r="U18" s="115">
        <f t="shared" si="17"/>
        <v>0</v>
      </c>
      <c r="V18" s="115">
        <f t="shared" si="18"/>
        <v>0</v>
      </c>
      <c r="W18" s="115">
        <f t="shared" si="19"/>
        <v>0</v>
      </c>
      <c r="X18" s="115">
        <f t="shared" si="20"/>
        <v>0</v>
      </c>
      <c r="Y18" s="115">
        <f t="shared" si="21"/>
        <v>0</v>
      </c>
      <c r="Z18" s="115">
        <f t="shared" si="22"/>
        <v>4200</v>
      </c>
      <c r="AA18" s="115">
        <f t="shared" si="23"/>
        <v>420</v>
      </c>
    </row>
    <row r="19" spans="2:27" x14ac:dyDescent="0.3">
      <c r="B19" s="56" t="s">
        <v>300</v>
      </c>
      <c r="C19" s="57" t="s">
        <v>301</v>
      </c>
      <c r="D19" s="115">
        <f t="shared" si="0"/>
        <v>0</v>
      </c>
      <c r="E19" s="80">
        <f t="shared" si="1"/>
        <v>0</v>
      </c>
      <c r="F19" s="115">
        <f t="shared" si="2"/>
        <v>0</v>
      </c>
      <c r="G19" s="115">
        <f t="shared" si="3"/>
        <v>0</v>
      </c>
      <c r="H19" s="115">
        <f t="shared" si="4"/>
        <v>70100</v>
      </c>
      <c r="I19" s="115">
        <f t="shared" si="5"/>
        <v>28040</v>
      </c>
      <c r="J19" s="115">
        <f t="shared" si="6"/>
        <v>0</v>
      </c>
      <c r="K19" s="115">
        <f t="shared" si="7"/>
        <v>0</v>
      </c>
      <c r="L19" s="115">
        <f t="shared" si="8"/>
        <v>0</v>
      </c>
      <c r="M19" s="115">
        <f t="shared" si="9"/>
        <v>0</v>
      </c>
      <c r="N19" s="115">
        <f t="shared" si="10"/>
        <v>0</v>
      </c>
      <c r="O19" s="115">
        <f t="shared" si="11"/>
        <v>0</v>
      </c>
      <c r="P19" s="115">
        <f t="shared" si="12"/>
        <v>0</v>
      </c>
      <c r="Q19" s="115">
        <f t="shared" si="13"/>
        <v>0</v>
      </c>
      <c r="R19" s="115">
        <f t="shared" si="14"/>
        <v>0</v>
      </c>
      <c r="S19" s="115">
        <f t="shared" si="15"/>
        <v>0</v>
      </c>
      <c r="T19" s="115">
        <f t="shared" si="16"/>
        <v>0</v>
      </c>
      <c r="U19" s="115">
        <f t="shared" si="17"/>
        <v>0</v>
      </c>
      <c r="V19" s="115">
        <f t="shared" si="18"/>
        <v>0</v>
      </c>
      <c r="W19" s="115">
        <f t="shared" si="19"/>
        <v>0</v>
      </c>
      <c r="X19" s="115">
        <f t="shared" si="20"/>
        <v>0</v>
      </c>
      <c r="Y19" s="115">
        <f t="shared" si="21"/>
        <v>0</v>
      </c>
      <c r="Z19" s="115">
        <f t="shared" si="22"/>
        <v>6500</v>
      </c>
      <c r="AA19" s="115">
        <f t="shared" si="23"/>
        <v>650</v>
      </c>
    </row>
    <row r="20" spans="2:27" x14ac:dyDescent="0.3">
      <c r="B20" s="56" t="s">
        <v>302</v>
      </c>
      <c r="C20" s="57" t="s">
        <v>284</v>
      </c>
      <c r="D20" s="115">
        <f t="shared" si="0"/>
        <v>3600</v>
      </c>
      <c r="E20" s="80">
        <f t="shared" si="1"/>
        <v>360</v>
      </c>
      <c r="F20" s="115">
        <f t="shared" si="2"/>
        <v>89100</v>
      </c>
      <c r="G20" s="115">
        <f t="shared" si="3"/>
        <v>26730</v>
      </c>
      <c r="H20" s="115">
        <f t="shared" si="4"/>
        <v>3900000</v>
      </c>
      <c r="I20" s="115">
        <f t="shared" si="5"/>
        <v>1560000</v>
      </c>
      <c r="J20" s="115">
        <f t="shared" si="6"/>
        <v>0</v>
      </c>
      <c r="K20" s="115">
        <f t="shared" si="7"/>
        <v>0</v>
      </c>
      <c r="L20" s="115">
        <f t="shared" si="8"/>
        <v>0</v>
      </c>
      <c r="M20" s="115">
        <f t="shared" si="9"/>
        <v>0</v>
      </c>
      <c r="N20" s="115">
        <f t="shared" si="10"/>
        <v>0</v>
      </c>
      <c r="O20" s="115">
        <f t="shared" si="11"/>
        <v>0</v>
      </c>
      <c r="P20" s="115">
        <f t="shared" si="12"/>
        <v>7500</v>
      </c>
      <c r="Q20" s="115">
        <f t="shared" si="13"/>
        <v>375</v>
      </c>
      <c r="R20" s="115">
        <f t="shared" si="14"/>
        <v>0</v>
      </c>
      <c r="S20" s="115">
        <f t="shared" si="15"/>
        <v>0</v>
      </c>
      <c r="T20" s="115">
        <f t="shared" si="16"/>
        <v>0</v>
      </c>
      <c r="U20" s="115">
        <f t="shared" si="17"/>
        <v>0</v>
      </c>
      <c r="V20" s="115">
        <f t="shared" si="18"/>
        <v>0</v>
      </c>
      <c r="W20" s="115">
        <f t="shared" si="19"/>
        <v>0</v>
      </c>
      <c r="X20" s="115">
        <f t="shared" si="20"/>
        <v>3800000</v>
      </c>
      <c r="Y20" s="115">
        <f t="shared" si="21"/>
        <v>380000</v>
      </c>
      <c r="Z20" s="115">
        <f t="shared" si="22"/>
        <v>2200</v>
      </c>
      <c r="AA20" s="115">
        <f t="shared" si="23"/>
        <v>220</v>
      </c>
    </row>
    <row r="21" spans="2:27" x14ac:dyDescent="0.3">
      <c r="B21" s="56" t="s">
        <v>303</v>
      </c>
      <c r="C21" s="57" t="s">
        <v>284</v>
      </c>
      <c r="D21" s="115">
        <f t="shared" si="0"/>
        <v>0</v>
      </c>
      <c r="E21" s="80">
        <f t="shared" si="1"/>
        <v>0</v>
      </c>
      <c r="F21" s="115">
        <f t="shared" si="2"/>
        <v>0</v>
      </c>
      <c r="G21" s="115">
        <f t="shared" si="3"/>
        <v>0</v>
      </c>
      <c r="H21" s="115">
        <f t="shared" si="4"/>
        <v>1200000</v>
      </c>
      <c r="I21" s="115">
        <f t="shared" si="5"/>
        <v>480000</v>
      </c>
      <c r="J21" s="115">
        <f t="shared" si="6"/>
        <v>0</v>
      </c>
      <c r="K21" s="115">
        <f t="shared" si="7"/>
        <v>0</v>
      </c>
      <c r="L21" s="115">
        <f t="shared" si="8"/>
        <v>0</v>
      </c>
      <c r="M21" s="115">
        <f t="shared" si="9"/>
        <v>0</v>
      </c>
      <c r="N21" s="115">
        <f t="shared" si="10"/>
        <v>0</v>
      </c>
      <c r="O21" s="115">
        <f t="shared" si="11"/>
        <v>0</v>
      </c>
      <c r="P21" s="115">
        <f t="shared" si="12"/>
        <v>13400</v>
      </c>
      <c r="Q21" s="115">
        <f t="shared" si="13"/>
        <v>670</v>
      </c>
      <c r="R21" s="115">
        <f t="shared" si="14"/>
        <v>0</v>
      </c>
      <c r="S21" s="115">
        <f t="shared" si="15"/>
        <v>0</v>
      </c>
      <c r="T21" s="115">
        <f t="shared" si="16"/>
        <v>0</v>
      </c>
      <c r="U21" s="115">
        <f t="shared" si="17"/>
        <v>0</v>
      </c>
      <c r="V21" s="115">
        <f t="shared" si="18"/>
        <v>0</v>
      </c>
      <c r="W21" s="115">
        <f t="shared" si="19"/>
        <v>0</v>
      </c>
      <c r="X21" s="115">
        <f t="shared" si="20"/>
        <v>1600000</v>
      </c>
      <c r="Y21" s="115">
        <f t="shared" si="21"/>
        <v>160000</v>
      </c>
      <c r="Z21" s="115">
        <f t="shared" si="22"/>
        <v>88200</v>
      </c>
      <c r="AA21" s="115">
        <f t="shared" si="23"/>
        <v>8820</v>
      </c>
    </row>
    <row r="22" spans="2:27" x14ac:dyDescent="0.3">
      <c r="B22" s="56" t="s">
        <v>304</v>
      </c>
      <c r="C22" s="57" t="s">
        <v>284</v>
      </c>
      <c r="D22" s="115">
        <f t="shared" si="0"/>
        <v>1000000</v>
      </c>
      <c r="E22" s="80">
        <f t="shared" si="1"/>
        <v>100000</v>
      </c>
      <c r="F22" s="115">
        <f t="shared" si="2"/>
        <v>36800</v>
      </c>
      <c r="G22" s="115">
        <f t="shared" si="3"/>
        <v>11040</v>
      </c>
      <c r="H22" s="115">
        <f t="shared" si="4"/>
        <v>1400000</v>
      </c>
      <c r="I22" s="115">
        <f t="shared" si="5"/>
        <v>560000</v>
      </c>
      <c r="J22" s="115">
        <f t="shared" si="6"/>
        <v>0</v>
      </c>
      <c r="K22" s="115">
        <f t="shared" si="7"/>
        <v>0</v>
      </c>
      <c r="L22" s="115">
        <f t="shared" si="8"/>
        <v>20800</v>
      </c>
      <c r="M22" s="115">
        <f t="shared" si="9"/>
        <v>28280</v>
      </c>
      <c r="N22" s="115">
        <f t="shared" si="10"/>
        <v>0</v>
      </c>
      <c r="O22" s="115">
        <f t="shared" si="11"/>
        <v>0</v>
      </c>
      <c r="P22" s="115">
        <f t="shared" si="12"/>
        <v>27600</v>
      </c>
      <c r="Q22" s="115">
        <f t="shared" si="13"/>
        <v>1380</v>
      </c>
      <c r="R22" s="115">
        <f t="shared" si="14"/>
        <v>0</v>
      </c>
      <c r="S22" s="115">
        <f t="shared" si="15"/>
        <v>0</v>
      </c>
      <c r="T22" s="115">
        <f t="shared" si="16"/>
        <v>0</v>
      </c>
      <c r="U22" s="115">
        <f t="shared" si="17"/>
        <v>0</v>
      </c>
      <c r="V22" s="115">
        <f t="shared" si="18"/>
        <v>201800</v>
      </c>
      <c r="W22" s="115">
        <f t="shared" si="19"/>
        <v>20180</v>
      </c>
      <c r="X22" s="115">
        <f t="shared" si="20"/>
        <v>0</v>
      </c>
      <c r="Y22" s="115">
        <f t="shared" si="21"/>
        <v>0</v>
      </c>
      <c r="Z22" s="115">
        <f t="shared" si="22"/>
        <v>0</v>
      </c>
      <c r="AA22" s="115">
        <f t="shared" si="23"/>
        <v>0</v>
      </c>
    </row>
    <row r="23" spans="2:27" x14ac:dyDescent="0.3">
      <c r="B23" s="56" t="s">
        <v>305</v>
      </c>
      <c r="C23" s="57" t="s">
        <v>284</v>
      </c>
      <c r="D23" s="115">
        <f t="shared" si="0"/>
        <v>310300</v>
      </c>
      <c r="E23" s="80">
        <f t="shared" si="1"/>
        <v>31030</v>
      </c>
      <c r="F23" s="115">
        <f t="shared" si="2"/>
        <v>0</v>
      </c>
      <c r="G23" s="115">
        <f t="shared" si="3"/>
        <v>0</v>
      </c>
      <c r="H23" s="115">
        <f t="shared" si="4"/>
        <v>1500000</v>
      </c>
      <c r="I23" s="115">
        <f t="shared" si="5"/>
        <v>600000</v>
      </c>
      <c r="J23" s="115">
        <f t="shared" si="6"/>
        <v>0</v>
      </c>
      <c r="K23" s="115">
        <f t="shared" si="7"/>
        <v>0</v>
      </c>
      <c r="L23" s="115">
        <f t="shared" si="8"/>
        <v>5700</v>
      </c>
      <c r="M23" s="115">
        <f t="shared" si="9"/>
        <v>1994.9999999999998</v>
      </c>
      <c r="N23" s="115">
        <f t="shared" si="10"/>
        <v>0</v>
      </c>
      <c r="O23" s="115">
        <f t="shared" si="11"/>
        <v>0</v>
      </c>
      <c r="P23" s="115">
        <f t="shared" si="12"/>
        <v>43700</v>
      </c>
      <c r="Q23" s="115">
        <f t="shared" si="13"/>
        <v>2185</v>
      </c>
      <c r="R23" s="115">
        <f t="shared" si="14"/>
        <v>0</v>
      </c>
      <c r="S23" s="115">
        <f t="shared" si="15"/>
        <v>0</v>
      </c>
      <c r="T23" s="115">
        <f t="shared" si="16"/>
        <v>0</v>
      </c>
      <c r="U23" s="115">
        <f t="shared" si="17"/>
        <v>0</v>
      </c>
      <c r="V23" s="115">
        <f t="shared" si="18"/>
        <v>223000</v>
      </c>
      <c r="W23" s="115">
        <f t="shared" si="19"/>
        <v>22300</v>
      </c>
      <c r="X23" s="115">
        <f t="shared" si="20"/>
        <v>0</v>
      </c>
      <c r="Y23" s="115">
        <f t="shared" si="21"/>
        <v>0</v>
      </c>
      <c r="Z23" s="115">
        <f t="shared" si="22"/>
        <v>0</v>
      </c>
      <c r="AA23" s="115">
        <f t="shared" si="23"/>
        <v>0</v>
      </c>
    </row>
    <row r="24" spans="2:27" x14ac:dyDescent="0.3">
      <c r="B24" s="56" t="s">
        <v>306</v>
      </c>
      <c r="C24" s="57" t="s">
        <v>284</v>
      </c>
      <c r="D24" s="115">
        <f t="shared" si="0"/>
        <v>10200</v>
      </c>
      <c r="E24" s="80">
        <f t="shared" si="1"/>
        <v>1020</v>
      </c>
      <c r="F24" s="115">
        <f t="shared" si="2"/>
        <v>20400</v>
      </c>
      <c r="G24" s="115">
        <f t="shared" si="3"/>
        <v>6120</v>
      </c>
      <c r="H24" s="115">
        <f t="shared" si="4"/>
        <v>21700000</v>
      </c>
      <c r="I24" s="115">
        <f t="shared" si="5"/>
        <v>8680000</v>
      </c>
      <c r="J24" s="115">
        <f t="shared" si="6"/>
        <v>0</v>
      </c>
      <c r="K24" s="115">
        <f t="shared" si="7"/>
        <v>0</v>
      </c>
      <c r="L24" s="115">
        <f t="shared" si="8"/>
        <v>52700</v>
      </c>
      <c r="M24" s="115">
        <f t="shared" si="9"/>
        <v>18445</v>
      </c>
      <c r="N24" s="115">
        <f t="shared" si="10"/>
        <v>0</v>
      </c>
      <c r="O24" s="115">
        <f t="shared" si="11"/>
        <v>0</v>
      </c>
      <c r="P24" s="115">
        <f t="shared" si="12"/>
        <v>575700</v>
      </c>
      <c r="Q24" s="115">
        <f t="shared" si="13"/>
        <v>28785</v>
      </c>
      <c r="R24" s="115">
        <f t="shared" si="14"/>
        <v>0</v>
      </c>
      <c r="S24" s="115">
        <f t="shared" si="15"/>
        <v>0</v>
      </c>
      <c r="T24" s="115">
        <f t="shared" si="16"/>
        <v>0</v>
      </c>
      <c r="U24" s="115">
        <f t="shared" si="17"/>
        <v>0</v>
      </c>
      <c r="V24" s="115">
        <f t="shared" si="18"/>
        <v>4600</v>
      </c>
      <c r="W24" s="115">
        <f t="shared" si="19"/>
        <v>460</v>
      </c>
      <c r="X24" s="115">
        <f t="shared" si="20"/>
        <v>0</v>
      </c>
      <c r="Y24" s="115">
        <f t="shared" si="21"/>
        <v>0</v>
      </c>
      <c r="Z24" s="115">
        <f t="shared" si="22"/>
        <v>0</v>
      </c>
      <c r="AA24" s="115">
        <f t="shared" si="23"/>
        <v>0</v>
      </c>
    </row>
    <row r="25" spans="2:27" x14ac:dyDescent="0.3">
      <c r="B25" s="56" t="s">
        <v>307</v>
      </c>
      <c r="C25" s="57" t="s">
        <v>284</v>
      </c>
      <c r="D25" s="115">
        <f t="shared" si="0"/>
        <v>29000</v>
      </c>
      <c r="E25" s="80">
        <f t="shared" si="1"/>
        <v>2900</v>
      </c>
      <c r="F25" s="115">
        <f t="shared" si="2"/>
        <v>41800</v>
      </c>
      <c r="G25" s="115">
        <f t="shared" si="3"/>
        <v>12540</v>
      </c>
      <c r="H25" s="115">
        <f t="shared" si="4"/>
        <v>11400000</v>
      </c>
      <c r="I25" s="115">
        <f t="shared" si="5"/>
        <v>4560000</v>
      </c>
      <c r="J25" s="115">
        <f t="shared" si="6"/>
        <v>0</v>
      </c>
      <c r="K25" s="115">
        <f t="shared" si="7"/>
        <v>0</v>
      </c>
      <c r="L25" s="115">
        <f t="shared" si="8"/>
        <v>35900</v>
      </c>
      <c r="M25" s="115">
        <f t="shared" si="9"/>
        <v>12565</v>
      </c>
      <c r="N25" s="115">
        <f t="shared" si="10"/>
        <v>9700</v>
      </c>
      <c r="O25" s="115">
        <f t="shared" si="11"/>
        <v>970</v>
      </c>
      <c r="P25" s="115">
        <f t="shared" si="12"/>
        <v>2100000</v>
      </c>
      <c r="Q25" s="115">
        <f t="shared" si="13"/>
        <v>105000</v>
      </c>
      <c r="R25" s="115">
        <f t="shared" si="14"/>
        <v>0</v>
      </c>
      <c r="S25" s="115">
        <f t="shared" si="15"/>
        <v>0</v>
      </c>
      <c r="T25" s="115">
        <f t="shared" si="16"/>
        <v>0</v>
      </c>
      <c r="U25" s="115">
        <f t="shared" si="17"/>
        <v>0</v>
      </c>
      <c r="V25" s="115">
        <f t="shared" si="18"/>
        <v>7700</v>
      </c>
      <c r="W25" s="115">
        <f t="shared" si="19"/>
        <v>770</v>
      </c>
      <c r="X25" s="115">
        <f t="shared" si="20"/>
        <v>0</v>
      </c>
      <c r="Y25" s="115">
        <f t="shared" si="21"/>
        <v>0</v>
      </c>
      <c r="Z25" s="115">
        <f t="shared" si="22"/>
        <v>0</v>
      </c>
      <c r="AA25" s="115">
        <f t="shared" si="23"/>
        <v>0</v>
      </c>
    </row>
    <row r="26" spans="2:27" x14ac:dyDescent="0.3">
      <c r="B26" s="56" t="s">
        <v>308</v>
      </c>
      <c r="C26" s="57" t="s">
        <v>284</v>
      </c>
      <c r="D26" s="115">
        <f t="shared" si="0"/>
        <v>722400</v>
      </c>
      <c r="E26" s="80">
        <f t="shared" si="1"/>
        <v>72240</v>
      </c>
      <c r="F26" s="115">
        <f t="shared" si="2"/>
        <v>682100</v>
      </c>
      <c r="G26" s="115">
        <f t="shared" si="3"/>
        <v>204630</v>
      </c>
      <c r="H26" s="115">
        <f t="shared" si="4"/>
        <v>2900000</v>
      </c>
      <c r="I26" s="115">
        <f t="shared" si="5"/>
        <v>1160000</v>
      </c>
      <c r="J26" s="115">
        <f t="shared" si="6"/>
        <v>0</v>
      </c>
      <c r="K26" s="115">
        <f t="shared" si="7"/>
        <v>0</v>
      </c>
      <c r="L26" s="115">
        <f t="shared" si="8"/>
        <v>10200</v>
      </c>
      <c r="M26" s="115">
        <f t="shared" si="9"/>
        <v>3570</v>
      </c>
      <c r="N26" s="115">
        <f t="shared" si="10"/>
        <v>109900</v>
      </c>
      <c r="O26" s="115">
        <f t="shared" si="11"/>
        <v>10990</v>
      </c>
      <c r="P26" s="115">
        <f t="shared" si="12"/>
        <v>616100</v>
      </c>
      <c r="Q26" s="115">
        <f t="shared" si="13"/>
        <v>30805</v>
      </c>
      <c r="R26" s="115">
        <f t="shared" si="14"/>
        <v>0</v>
      </c>
      <c r="S26" s="115">
        <f t="shared" si="15"/>
        <v>0</v>
      </c>
      <c r="T26" s="115">
        <f t="shared" si="16"/>
        <v>0</v>
      </c>
      <c r="U26" s="115">
        <f t="shared" si="17"/>
        <v>0</v>
      </c>
      <c r="V26" s="115">
        <f t="shared" si="18"/>
        <v>3500000</v>
      </c>
      <c r="W26" s="115">
        <f t="shared" si="19"/>
        <v>350000</v>
      </c>
      <c r="X26" s="115">
        <f t="shared" si="20"/>
        <v>62100</v>
      </c>
      <c r="Y26" s="115">
        <f t="shared" si="21"/>
        <v>6210</v>
      </c>
      <c r="Z26" s="115">
        <f t="shared" si="22"/>
        <v>0</v>
      </c>
      <c r="AA26" s="115">
        <f t="shared" si="23"/>
        <v>0</v>
      </c>
    </row>
    <row r="27" spans="2:27" x14ac:dyDescent="0.3">
      <c r="B27" s="56" t="s">
        <v>309</v>
      </c>
      <c r="C27" s="57" t="s">
        <v>284</v>
      </c>
      <c r="D27" s="115">
        <f t="shared" si="0"/>
        <v>190700</v>
      </c>
      <c r="E27" s="80">
        <f t="shared" si="1"/>
        <v>19070</v>
      </c>
      <c r="F27" s="115">
        <f t="shared" si="2"/>
        <v>17400</v>
      </c>
      <c r="G27" s="115">
        <f t="shared" si="3"/>
        <v>5220</v>
      </c>
      <c r="H27" s="115">
        <f t="shared" si="4"/>
        <v>445700</v>
      </c>
      <c r="I27" s="115">
        <f t="shared" si="5"/>
        <v>178280</v>
      </c>
      <c r="J27" s="115">
        <f t="shared" si="6"/>
        <v>0</v>
      </c>
      <c r="K27" s="115">
        <f t="shared" si="7"/>
        <v>0</v>
      </c>
      <c r="L27" s="115">
        <f t="shared" si="8"/>
        <v>0</v>
      </c>
      <c r="M27" s="115">
        <f t="shared" si="9"/>
        <v>0</v>
      </c>
      <c r="N27" s="115">
        <f t="shared" si="10"/>
        <v>60500</v>
      </c>
      <c r="O27" s="115">
        <f t="shared" si="11"/>
        <v>6050</v>
      </c>
      <c r="P27" s="115">
        <f t="shared" si="12"/>
        <v>175900</v>
      </c>
      <c r="Q27" s="115">
        <f t="shared" si="13"/>
        <v>8795</v>
      </c>
      <c r="R27" s="115">
        <f t="shared" si="14"/>
        <v>0</v>
      </c>
      <c r="S27" s="115">
        <f t="shared" si="15"/>
        <v>0</v>
      </c>
      <c r="T27" s="115">
        <f t="shared" si="16"/>
        <v>0</v>
      </c>
      <c r="U27" s="115">
        <f t="shared" si="17"/>
        <v>0</v>
      </c>
      <c r="V27" s="115">
        <f t="shared" si="18"/>
        <v>2100000</v>
      </c>
      <c r="W27" s="115">
        <f t="shared" si="19"/>
        <v>210000</v>
      </c>
      <c r="X27" s="115">
        <f t="shared" si="20"/>
        <v>0</v>
      </c>
      <c r="Y27" s="115">
        <f t="shared" si="21"/>
        <v>0</v>
      </c>
      <c r="Z27" s="115">
        <f t="shared" si="22"/>
        <v>0</v>
      </c>
      <c r="AA27" s="115">
        <f t="shared" si="23"/>
        <v>0</v>
      </c>
    </row>
    <row r="28" spans="2:27" x14ac:dyDescent="0.3">
      <c r="B28" s="56" t="s">
        <v>310</v>
      </c>
      <c r="C28" s="57" t="s">
        <v>284</v>
      </c>
      <c r="D28" s="115">
        <f t="shared" si="0"/>
        <v>0</v>
      </c>
      <c r="E28" s="80">
        <f t="shared" si="1"/>
        <v>0</v>
      </c>
      <c r="F28" s="115">
        <f t="shared" si="2"/>
        <v>19200000</v>
      </c>
      <c r="G28" s="115">
        <f t="shared" si="3"/>
        <v>5760000</v>
      </c>
      <c r="H28" s="115">
        <f t="shared" si="4"/>
        <v>1500000</v>
      </c>
      <c r="I28" s="115">
        <f t="shared" si="5"/>
        <v>600000</v>
      </c>
      <c r="J28" s="115">
        <f t="shared" si="6"/>
        <v>0</v>
      </c>
      <c r="K28" s="115">
        <f t="shared" si="7"/>
        <v>0</v>
      </c>
      <c r="L28" s="115">
        <f t="shared" si="8"/>
        <v>38700</v>
      </c>
      <c r="M28" s="115">
        <f t="shared" si="9"/>
        <v>13545</v>
      </c>
      <c r="N28" s="115">
        <f t="shared" si="10"/>
        <v>23600000</v>
      </c>
      <c r="O28" s="115">
        <f t="shared" si="11"/>
        <v>2360000</v>
      </c>
      <c r="P28" s="115">
        <f t="shared" si="12"/>
        <v>0</v>
      </c>
      <c r="Q28" s="115">
        <f t="shared" si="13"/>
        <v>0</v>
      </c>
      <c r="R28" s="115">
        <f t="shared" si="14"/>
        <v>0</v>
      </c>
      <c r="S28" s="115">
        <f t="shared" si="15"/>
        <v>0</v>
      </c>
      <c r="T28" s="115">
        <f t="shared" si="16"/>
        <v>10400000</v>
      </c>
      <c r="U28" s="115">
        <f t="shared" si="17"/>
        <v>4160000</v>
      </c>
      <c r="V28" s="115">
        <f t="shared" si="18"/>
        <v>24400</v>
      </c>
      <c r="W28" s="115">
        <f t="shared" si="19"/>
        <v>2440</v>
      </c>
      <c r="X28" s="115">
        <f t="shared" si="20"/>
        <v>0</v>
      </c>
      <c r="Y28" s="115">
        <f t="shared" si="21"/>
        <v>0</v>
      </c>
      <c r="Z28" s="115">
        <f t="shared" si="22"/>
        <v>8400</v>
      </c>
      <c r="AA28" s="115">
        <f t="shared" si="23"/>
        <v>840</v>
      </c>
    </row>
    <row r="29" spans="2:27" x14ac:dyDescent="0.3">
      <c r="B29" s="56" t="s">
        <v>311</v>
      </c>
      <c r="C29" s="59">
        <v>0.17</v>
      </c>
      <c r="D29" s="115">
        <f t="shared" si="0"/>
        <v>7200</v>
      </c>
      <c r="E29" s="80">
        <f t="shared" si="1"/>
        <v>0</v>
      </c>
      <c r="F29" s="115">
        <f t="shared" si="2"/>
        <v>2200000</v>
      </c>
      <c r="G29" s="115">
        <f t="shared" si="3"/>
        <v>660000</v>
      </c>
      <c r="H29" s="115">
        <f t="shared" si="4"/>
        <v>2800000</v>
      </c>
      <c r="I29" s="115">
        <f t="shared" si="5"/>
        <v>1120000</v>
      </c>
      <c r="J29" s="115">
        <f t="shared" si="6"/>
        <v>0</v>
      </c>
      <c r="K29" s="115">
        <f t="shared" si="7"/>
        <v>0</v>
      </c>
      <c r="L29" s="115">
        <f t="shared" si="8"/>
        <v>43900</v>
      </c>
      <c r="M29" s="115">
        <f t="shared" si="9"/>
        <v>0</v>
      </c>
      <c r="N29" s="115">
        <f t="shared" si="10"/>
        <v>103100</v>
      </c>
      <c r="O29" s="115">
        <f t="shared" si="11"/>
        <v>10310</v>
      </c>
      <c r="P29" s="115">
        <f t="shared" si="12"/>
        <v>0</v>
      </c>
      <c r="Q29" s="115">
        <f t="shared" si="13"/>
        <v>0</v>
      </c>
      <c r="R29" s="115">
        <f t="shared" si="14"/>
        <v>0</v>
      </c>
      <c r="S29" s="115">
        <f t="shared" si="15"/>
        <v>0</v>
      </c>
      <c r="T29" s="115">
        <f t="shared" si="16"/>
        <v>107900</v>
      </c>
      <c r="U29" s="115">
        <f t="shared" si="17"/>
        <v>43160</v>
      </c>
      <c r="V29" s="115">
        <f t="shared" si="18"/>
        <v>0</v>
      </c>
      <c r="W29" s="115">
        <f t="shared" si="19"/>
        <v>0</v>
      </c>
      <c r="X29" s="115">
        <f t="shared" si="20"/>
        <v>0</v>
      </c>
      <c r="Y29" s="115">
        <f t="shared" si="21"/>
        <v>0</v>
      </c>
      <c r="Z29" s="115">
        <f t="shared" si="22"/>
        <v>19400</v>
      </c>
      <c r="AA29" s="115">
        <f t="shared" si="23"/>
        <v>1940</v>
      </c>
    </row>
    <row r="30" spans="2:27" x14ac:dyDescent="0.3">
      <c r="B30" s="56" t="s">
        <v>312</v>
      </c>
      <c r="C30" s="57" t="s">
        <v>284</v>
      </c>
      <c r="D30" s="115">
        <f t="shared" si="0"/>
        <v>8000</v>
      </c>
      <c r="E30" s="80">
        <f t="shared" si="1"/>
        <v>800</v>
      </c>
      <c r="F30" s="115">
        <f t="shared" si="2"/>
        <v>9900</v>
      </c>
      <c r="G30" s="115">
        <f t="shared" si="3"/>
        <v>2970</v>
      </c>
      <c r="H30" s="115">
        <f t="shared" si="4"/>
        <v>35700</v>
      </c>
      <c r="I30" s="115">
        <f t="shared" si="5"/>
        <v>14280</v>
      </c>
      <c r="J30" s="115">
        <f t="shared" si="6"/>
        <v>0</v>
      </c>
      <c r="K30" s="115">
        <f t="shared" si="7"/>
        <v>0</v>
      </c>
      <c r="L30" s="115">
        <f t="shared" si="8"/>
        <v>0</v>
      </c>
      <c r="M30" s="115">
        <f t="shared" si="9"/>
        <v>0</v>
      </c>
      <c r="N30" s="115">
        <f t="shared" si="10"/>
        <v>0</v>
      </c>
      <c r="O30" s="115">
        <f t="shared" si="11"/>
        <v>0</v>
      </c>
      <c r="P30" s="115">
        <f t="shared" si="12"/>
        <v>0</v>
      </c>
      <c r="Q30" s="115">
        <f t="shared" si="13"/>
        <v>0</v>
      </c>
      <c r="R30" s="115">
        <f t="shared" si="14"/>
        <v>0</v>
      </c>
      <c r="S30" s="115">
        <f t="shared" si="15"/>
        <v>0</v>
      </c>
      <c r="T30" s="115">
        <f t="shared" si="16"/>
        <v>0</v>
      </c>
      <c r="U30" s="115">
        <f t="shared" si="17"/>
        <v>0</v>
      </c>
      <c r="V30" s="115">
        <f t="shared" si="18"/>
        <v>0</v>
      </c>
      <c r="W30" s="115">
        <f t="shared" si="19"/>
        <v>0</v>
      </c>
      <c r="X30" s="115">
        <f t="shared" si="20"/>
        <v>0</v>
      </c>
      <c r="Y30" s="115">
        <f t="shared" si="21"/>
        <v>0</v>
      </c>
      <c r="Z30" s="115">
        <f t="shared" si="22"/>
        <v>0</v>
      </c>
      <c r="AA30" s="115">
        <f t="shared" si="23"/>
        <v>0</v>
      </c>
    </row>
    <row r="31" spans="2:27" x14ac:dyDescent="0.3">
      <c r="B31" s="56" t="s">
        <v>313</v>
      </c>
      <c r="C31" s="57" t="s">
        <v>284</v>
      </c>
      <c r="D31" s="115">
        <f t="shared" si="0"/>
        <v>0</v>
      </c>
      <c r="E31" s="80">
        <f t="shared" si="1"/>
        <v>0</v>
      </c>
      <c r="F31" s="115">
        <f t="shared" si="2"/>
        <v>85200</v>
      </c>
      <c r="G31" s="115">
        <f t="shared" si="3"/>
        <v>25560</v>
      </c>
      <c r="H31" s="115">
        <f t="shared" si="4"/>
        <v>14700000</v>
      </c>
      <c r="I31" s="115">
        <f t="shared" si="5"/>
        <v>5880000</v>
      </c>
      <c r="J31" s="115">
        <f t="shared" si="6"/>
        <v>21500</v>
      </c>
      <c r="K31" s="115">
        <f t="shared" si="7"/>
        <v>1075</v>
      </c>
      <c r="L31" s="115">
        <f t="shared" si="8"/>
        <v>5900</v>
      </c>
      <c r="M31" s="115">
        <f t="shared" si="9"/>
        <v>2065</v>
      </c>
      <c r="N31" s="115">
        <f t="shared" si="10"/>
        <v>24700</v>
      </c>
      <c r="O31" s="115">
        <f t="shared" si="11"/>
        <v>2470</v>
      </c>
      <c r="P31" s="115">
        <f t="shared" si="12"/>
        <v>10000</v>
      </c>
      <c r="Q31" s="115">
        <f t="shared" si="13"/>
        <v>500</v>
      </c>
      <c r="R31" s="115">
        <f t="shared" si="14"/>
        <v>0</v>
      </c>
      <c r="S31" s="115">
        <f t="shared" si="15"/>
        <v>0</v>
      </c>
      <c r="T31" s="115">
        <f t="shared" si="16"/>
        <v>5200</v>
      </c>
      <c r="U31" s="115">
        <f t="shared" si="17"/>
        <v>2080</v>
      </c>
      <c r="V31" s="115">
        <f t="shared" si="18"/>
        <v>3700</v>
      </c>
      <c r="W31" s="115">
        <f t="shared" si="19"/>
        <v>370</v>
      </c>
      <c r="X31" s="115">
        <f t="shared" si="20"/>
        <v>160100</v>
      </c>
      <c r="Y31" s="115">
        <f t="shared" si="21"/>
        <v>16010</v>
      </c>
      <c r="Z31" s="115">
        <f t="shared" si="22"/>
        <v>43500</v>
      </c>
      <c r="AA31" s="115">
        <f t="shared" si="23"/>
        <v>4350</v>
      </c>
    </row>
    <row r="32" spans="2:27" x14ac:dyDescent="0.3">
      <c r="B32" s="56" t="s">
        <v>314</v>
      </c>
      <c r="C32" s="58">
        <v>1.9</v>
      </c>
      <c r="D32" s="115">
        <f t="shared" si="0"/>
        <v>474000</v>
      </c>
      <c r="E32" s="80">
        <f t="shared" si="1"/>
        <v>1500</v>
      </c>
      <c r="F32" s="115">
        <f t="shared" si="2"/>
        <v>1400000</v>
      </c>
      <c r="G32" s="115">
        <f t="shared" si="3"/>
        <v>420000</v>
      </c>
      <c r="H32" s="115">
        <f t="shared" si="4"/>
        <v>7100000</v>
      </c>
      <c r="I32" s="115">
        <f t="shared" si="5"/>
        <v>2840000</v>
      </c>
      <c r="J32" s="115">
        <f t="shared" si="6"/>
        <v>0</v>
      </c>
      <c r="K32" s="115">
        <f t="shared" si="7"/>
        <v>0</v>
      </c>
      <c r="L32" s="115">
        <f t="shared" si="8"/>
        <v>10400</v>
      </c>
      <c r="M32" s="115">
        <f t="shared" si="9"/>
        <v>0</v>
      </c>
      <c r="N32" s="115">
        <f t="shared" si="10"/>
        <v>0</v>
      </c>
      <c r="O32" s="115">
        <f t="shared" si="11"/>
        <v>0</v>
      </c>
      <c r="P32" s="115">
        <f t="shared" si="12"/>
        <v>77500</v>
      </c>
      <c r="Q32" s="115">
        <f t="shared" si="13"/>
        <v>3875</v>
      </c>
      <c r="R32" s="115">
        <f t="shared" si="14"/>
        <v>103400</v>
      </c>
      <c r="S32" s="115">
        <f t="shared" si="15"/>
        <v>10340</v>
      </c>
      <c r="T32" s="115">
        <f t="shared" si="16"/>
        <v>0</v>
      </c>
      <c r="U32" s="115">
        <f t="shared" si="17"/>
        <v>0</v>
      </c>
      <c r="V32" s="115">
        <f t="shared" si="18"/>
        <v>278800</v>
      </c>
      <c r="W32" s="115">
        <f t="shared" si="19"/>
        <v>27880</v>
      </c>
      <c r="X32" s="115">
        <f t="shared" si="20"/>
        <v>0</v>
      </c>
      <c r="Y32" s="115">
        <f t="shared" si="21"/>
        <v>0</v>
      </c>
      <c r="Z32" s="115">
        <f t="shared" si="22"/>
        <v>3400</v>
      </c>
      <c r="AA32" s="115">
        <f t="shared" si="23"/>
        <v>340</v>
      </c>
    </row>
    <row r="33" spans="2:27" x14ac:dyDescent="0.3">
      <c r="B33" s="56" t="s">
        <v>315</v>
      </c>
      <c r="C33" s="57" t="s">
        <v>316</v>
      </c>
      <c r="D33" s="115">
        <f t="shared" si="0"/>
        <v>1400000</v>
      </c>
      <c r="E33" s="80">
        <f t="shared" si="1"/>
        <v>24900</v>
      </c>
      <c r="F33" s="115">
        <f t="shared" si="2"/>
        <v>939700</v>
      </c>
      <c r="G33" s="115">
        <f t="shared" si="3"/>
        <v>281910</v>
      </c>
      <c r="H33" s="115">
        <f t="shared" si="4"/>
        <v>7800000</v>
      </c>
      <c r="I33" s="115">
        <f t="shared" si="5"/>
        <v>3120000</v>
      </c>
      <c r="J33" s="115">
        <f t="shared" si="6"/>
        <v>35400</v>
      </c>
      <c r="K33" s="115">
        <f t="shared" si="7"/>
        <v>1770</v>
      </c>
      <c r="L33" s="115">
        <f t="shared" si="8"/>
        <v>6500000</v>
      </c>
      <c r="M33" s="115">
        <f t="shared" si="9"/>
        <v>665000</v>
      </c>
      <c r="N33" s="115">
        <f t="shared" si="10"/>
        <v>224900</v>
      </c>
      <c r="O33" s="115">
        <f t="shared" si="11"/>
        <v>22490</v>
      </c>
      <c r="P33" s="115">
        <f t="shared" si="12"/>
        <v>13200000</v>
      </c>
      <c r="Q33" s="115">
        <f t="shared" si="13"/>
        <v>660000</v>
      </c>
      <c r="R33" s="115">
        <f t="shared" si="14"/>
        <v>1600000</v>
      </c>
      <c r="S33" s="115">
        <f t="shared" si="15"/>
        <v>160000</v>
      </c>
      <c r="T33" s="115">
        <f t="shared" si="16"/>
        <v>472500</v>
      </c>
      <c r="U33" s="115">
        <f t="shared" si="17"/>
        <v>189000</v>
      </c>
      <c r="V33" s="115">
        <f t="shared" si="18"/>
        <v>3500000</v>
      </c>
      <c r="W33" s="115">
        <f t="shared" si="19"/>
        <v>350000</v>
      </c>
      <c r="X33" s="115">
        <f t="shared" si="20"/>
        <v>120600</v>
      </c>
      <c r="Y33" s="115">
        <f t="shared" si="21"/>
        <v>12060</v>
      </c>
      <c r="Z33" s="115">
        <f t="shared" si="22"/>
        <v>76500</v>
      </c>
      <c r="AA33" s="115">
        <f t="shared" si="23"/>
        <v>7650</v>
      </c>
    </row>
    <row r="34" spans="2:27" x14ac:dyDescent="0.3">
      <c r="B34" s="56">
        <v>120740</v>
      </c>
      <c r="C34" s="57" t="s">
        <v>284</v>
      </c>
      <c r="D34" s="115">
        <f t="shared" si="0"/>
        <v>21000</v>
      </c>
      <c r="E34" s="80">
        <f t="shared" si="1"/>
        <v>210</v>
      </c>
      <c r="F34" s="115">
        <f t="shared" si="2"/>
        <v>482900</v>
      </c>
      <c r="G34" s="115">
        <f t="shared" si="3"/>
        <v>144870</v>
      </c>
      <c r="H34" s="115">
        <f t="shared" si="4"/>
        <v>19400000</v>
      </c>
      <c r="I34" s="115">
        <f t="shared" si="5"/>
        <v>7760000</v>
      </c>
      <c r="J34" s="115">
        <f t="shared" si="6"/>
        <v>0</v>
      </c>
      <c r="K34" s="115">
        <f t="shared" si="7"/>
        <v>0</v>
      </c>
      <c r="L34" s="115">
        <f t="shared" si="8"/>
        <v>1200000</v>
      </c>
      <c r="M34" s="115">
        <f t="shared" si="9"/>
        <v>420000</v>
      </c>
      <c r="N34" s="115">
        <f t="shared" si="10"/>
        <v>0</v>
      </c>
      <c r="O34" s="115">
        <f t="shared" si="11"/>
        <v>0</v>
      </c>
      <c r="P34" s="115">
        <f t="shared" si="12"/>
        <v>2300000</v>
      </c>
      <c r="Q34" s="115">
        <f t="shared" si="13"/>
        <v>115000</v>
      </c>
      <c r="R34" s="115">
        <f t="shared" si="14"/>
        <v>0</v>
      </c>
      <c r="S34" s="115">
        <f t="shared" si="15"/>
        <v>0</v>
      </c>
      <c r="T34" s="115">
        <f t="shared" si="16"/>
        <v>53400</v>
      </c>
      <c r="U34" s="115">
        <f t="shared" si="17"/>
        <v>21360</v>
      </c>
      <c r="V34" s="115">
        <f t="shared" si="18"/>
        <v>81100</v>
      </c>
      <c r="W34" s="115">
        <f t="shared" si="19"/>
        <v>8110</v>
      </c>
      <c r="X34" s="115">
        <f t="shared" si="20"/>
        <v>4700000</v>
      </c>
      <c r="Y34" s="115">
        <f t="shared" si="21"/>
        <v>470000</v>
      </c>
      <c r="Z34" s="115">
        <f t="shared" si="22"/>
        <v>0</v>
      </c>
      <c r="AA34" s="115">
        <f t="shared" si="23"/>
        <v>0</v>
      </c>
    </row>
    <row r="35" spans="2:27" x14ac:dyDescent="0.3">
      <c r="B35" s="56">
        <v>120750</v>
      </c>
      <c r="C35" s="57" t="s">
        <v>284</v>
      </c>
      <c r="D35" s="115">
        <f t="shared" si="0"/>
        <v>30500000</v>
      </c>
      <c r="E35" s="80">
        <f t="shared" si="1"/>
        <v>3050000</v>
      </c>
      <c r="F35" s="115">
        <f t="shared" si="2"/>
        <v>0</v>
      </c>
      <c r="G35" s="115">
        <f t="shared" si="3"/>
        <v>0</v>
      </c>
      <c r="H35" s="115">
        <f t="shared" si="4"/>
        <v>846600</v>
      </c>
      <c r="I35" s="115">
        <f t="shared" si="5"/>
        <v>338640</v>
      </c>
      <c r="J35" s="115">
        <f t="shared" si="6"/>
        <v>0</v>
      </c>
      <c r="K35" s="115">
        <f t="shared" si="7"/>
        <v>0</v>
      </c>
      <c r="L35" s="115">
        <f t="shared" si="8"/>
        <v>0</v>
      </c>
      <c r="M35" s="115">
        <f t="shared" si="9"/>
        <v>0</v>
      </c>
      <c r="N35" s="115">
        <f t="shared" si="10"/>
        <v>0</v>
      </c>
      <c r="O35" s="115">
        <f t="shared" si="11"/>
        <v>0</v>
      </c>
      <c r="P35" s="115">
        <f t="shared" si="12"/>
        <v>0</v>
      </c>
      <c r="Q35" s="115">
        <f t="shared" si="13"/>
        <v>0</v>
      </c>
      <c r="R35" s="115">
        <f t="shared" si="14"/>
        <v>0</v>
      </c>
      <c r="S35" s="115">
        <f t="shared" si="15"/>
        <v>0</v>
      </c>
      <c r="T35" s="115">
        <f t="shared" si="16"/>
        <v>0</v>
      </c>
      <c r="U35" s="115">
        <f t="shared" si="17"/>
        <v>0</v>
      </c>
      <c r="V35" s="115">
        <f t="shared" si="18"/>
        <v>0</v>
      </c>
      <c r="W35" s="115">
        <f t="shared" si="19"/>
        <v>0</v>
      </c>
      <c r="X35" s="115">
        <f t="shared" si="20"/>
        <v>53100</v>
      </c>
      <c r="Y35" s="115">
        <f t="shared" si="21"/>
        <v>5310</v>
      </c>
      <c r="Z35" s="115">
        <f t="shared" si="22"/>
        <v>0</v>
      </c>
      <c r="AA35" s="115">
        <f t="shared" si="23"/>
        <v>0</v>
      </c>
    </row>
    <row r="36" spans="2:27" x14ac:dyDescent="0.3">
      <c r="B36" s="56">
        <v>120791</v>
      </c>
      <c r="C36" s="59">
        <v>0.02</v>
      </c>
      <c r="D36" s="115">
        <f t="shared" si="0"/>
        <v>0</v>
      </c>
      <c r="E36" s="80">
        <f t="shared" si="1"/>
        <v>0</v>
      </c>
      <c r="F36" s="115">
        <f t="shared" si="2"/>
        <v>0</v>
      </c>
      <c r="G36" s="115">
        <f t="shared" si="3"/>
        <v>0</v>
      </c>
      <c r="H36" s="115">
        <f t="shared" si="4"/>
        <v>74800</v>
      </c>
      <c r="I36" s="115">
        <f t="shared" si="5"/>
        <v>29920</v>
      </c>
      <c r="J36" s="115">
        <f t="shared" si="6"/>
        <v>0</v>
      </c>
      <c r="K36" s="115">
        <f t="shared" si="7"/>
        <v>0</v>
      </c>
      <c r="L36" s="115">
        <f t="shared" si="8"/>
        <v>0</v>
      </c>
      <c r="M36" s="115">
        <f t="shared" si="9"/>
        <v>0</v>
      </c>
      <c r="N36" s="115">
        <f t="shared" si="10"/>
        <v>0</v>
      </c>
      <c r="O36" s="115">
        <f t="shared" si="11"/>
        <v>0</v>
      </c>
      <c r="P36" s="115">
        <f t="shared" si="12"/>
        <v>1200000</v>
      </c>
      <c r="Q36" s="115">
        <f t="shared" si="13"/>
        <v>60000</v>
      </c>
      <c r="R36" s="115">
        <f t="shared" si="14"/>
        <v>0</v>
      </c>
      <c r="S36" s="115">
        <f t="shared" si="15"/>
        <v>0</v>
      </c>
      <c r="T36" s="115">
        <f t="shared" si="16"/>
        <v>0</v>
      </c>
      <c r="U36" s="115">
        <f t="shared" si="17"/>
        <v>0</v>
      </c>
      <c r="V36" s="115">
        <f t="shared" si="18"/>
        <v>0</v>
      </c>
      <c r="W36" s="115">
        <f t="shared" si="19"/>
        <v>0</v>
      </c>
      <c r="X36" s="115">
        <f t="shared" si="20"/>
        <v>0</v>
      </c>
      <c r="Y36" s="115">
        <f t="shared" si="21"/>
        <v>0</v>
      </c>
      <c r="Z36" s="115">
        <f t="shared" si="22"/>
        <v>0</v>
      </c>
      <c r="AA36" s="115">
        <f t="shared" si="23"/>
        <v>0</v>
      </c>
    </row>
    <row r="37" spans="2:27" x14ac:dyDescent="0.3">
      <c r="B37" s="56">
        <v>121190</v>
      </c>
      <c r="C37" s="57" t="s">
        <v>317</v>
      </c>
      <c r="D37" s="115">
        <f t="shared" si="0"/>
        <v>564300</v>
      </c>
      <c r="E37" s="80">
        <f t="shared" si="1"/>
        <v>56430</v>
      </c>
      <c r="F37" s="115">
        <f t="shared" si="2"/>
        <v>13000</v>
      </c>
      <c r="G37" s="115">
        <f t="shared" si="3"/>
        <v>3900</v>
      </c>
      <c r="H37" s="115">
        <f t="shared" si="4"/>
        <v>730500</v>
      </c>
      <c r="I37" s="115">
        <f t="shared" si="5"/>
        <v>292200</v>
      </c>
      <c r="J37" s="115">
        <f t="shared" si="6"/>
        <v>0</v>
      </c>
      <c r="K37" s="115">
        <f t="shared" si="7"/>
        <v>0</v>
      </c>
      <c r="L37" s="115">
        <f t="shared" si="8"/>
        <v>7500000</v>
      </c>
      <c r="M37" s="115">
        <f t="shared" si="9"/>
        <v>2590000</v>
      </c>
      <c r="N37" s="115">
        <f t="shared" si="10"/>
        <v>13300</v>
      </c>
      <c r="O37" s="115">
        <f t="shared" si="11"/>
        <v>1330</v>
      </c>
      <c r="P37" s="115">
        <f t="shared" si="12"/>
        <v>2900000</v>
      </c>
      <c r="Q37" s="115">
        <f t="shared" si="13"/>
        <v>145000</v>
      </c>
      <c r="R37" s="115">
        <f t="shared" si="14"/>
        <v>7300000</v>
      </c>
      <c r="S37" s="115">
        <f t="shared" si="15"/>
        <v>730000</v>
      </c>
      <c r="T37" s="115">
        <f t="shared" si="16"/>
        <v>2100</v>
      </c>
      <c r="U37" s="115">
        <f t="shared" si="17"/>
        <v>840</v>
      </c>
      <c r="V37" s="115">
        <f t="shared" si="18"/>
        <v>4400000</v>
      </c>
      <c r="W37" s="115">
        <f t="shared" si="19"/>
        <v>440000</v>
      </c>
      <c r="X37" s="115">
        <f t="shared" si="20"/>
        <v>128000</v>
      </c>
      <c r="Y37" s="115">
        <f t="shared" si="21"/>
        <v>12800</v>
      </c>
      <c r="Z37" s="115">
        <f t="shared" si="22"/>
        <v>0</v>
      </c>
      <c r="AA37" s="115">
        <f t="shared" si="23"/>
        <v>0</v>
      </c>
    </row>
    <row r="38" spans="2:27" x14ac:dyDescent="0.3">
      <c r="B38" s="56">
        <v>210330</v>
      </c>
      <c r="C38" s="57" t="s">
        <v>318</v>
      </c>
      <c r="D38" s="115">
        <f t="shared" si="0"/>
        <v>8800000</v>
      </c>
      <c r="E38" s="80">
        <f t="shared" si="1"/>
        <v>510000</v>
      </c>
      <c r="F38" s="115">
        <f t="shared" si="2"/>
        <v>60100</v>
      </c>
      <c r="G38" s="115">
        <f t="shared" si="3"/>
        <v>18030</v>
      </c>
      <c r="H38" s="115">
        <f t="shared" si="4"/>
        <v>108400</v>
      </c>
      <c r="I38" s="115">
        <f t="shared" si="5"/>
        <v>43360</v>
      </c>
      <c r="J38" s="115">
        <f t="shared" si="6"/>
        <v>0</v>
      </c>
      <c r="K38" s="115">
        <f t="shared" si="7"/>
        <v>0</v>
      </c>
      <c r="L38" s="115">
        <f t="shared" si="8"/>
        <v>0</v>
      </c>
      <c r="M38" s="115">
        <f t="shared" si="9"/>
        <v>0</v>
      </c>
      <c r="N38" s="115">
        <f t="shared" si="10"/>
        <v>0</v>
      </c>
      <c r="O38" s="115">
        <f t="shared" si="11"/>
        <v>0</v>
      </c>
      <c r="P38" s="115">
        <f t="shared" si="12"/>
        <v>0</v>
      </c>
      <c r="Q38" s="115">
        <f t="shared" si="13"/>
        <v>0</v>
      </c>
      <c r="R38" s="115">
        <f t="shared" si="14"/>
        <v>3200</v>
      </c>
      <c r="S38" s="115">
        <f t="shared" si="15"/>
        <v>320</v>
      </c>
      <c r="T38" s="115">
        <f t="shared" si="16"/>
        <v>0</v>
      </c>
      <c r="U38" s="115">
        <f t="shared" si="17"/>
        <v>0</v>
      </c>
      <c r="V38" s="115">
        <f t="shared" si="18"/>
        <v>0</v>
      </c>
      <c r="W38" s="115">
        <f t="shared" si="19"/>
        <v>0</v>
      </c>
      <c r="X38" s="115">
        <f t="shared" si="20"/>
        <v>17400</v>
      </c>
      <c r="Y38" s="115">
        <f t="shared" si="21"/>
        <v>1740</v>
      </c>
      <c r="Z38" s="115">
        <f t="shared" si="22"/>
        <v>0</v>
      </c>
      <c r="AA38" s="115">
        <f t="shared" si="23"/>
        <v>0</v>
      </c>
    </row>
    <row r="39" spans="2:27" x14ac:dyDescent="0.3">
      <c r="B39" s="213" t="s">
        <v>319</v>
      </c>
      <c r="C39" s="213"/>
      <c r="D39" s="90">
        <f t="shared" ref="D39:Q39" si="24">SUM(D4:D38)</f>
        <v>44698600</v>
      </c>
      <c r="E39" s="90">
        <f t="shared" si="24"/>
        <v>3921230</v>
      </c>
      <c r="F39" s="91">
        <f t="shared" si="24"/>
        <v>66530100</v>
      </c>
      <c r="G39" s="91">
        <f t="shared" si="24"/>
        <v>19959030</v>
      </c>
      <c r="H39" s="92">
        <f t="shared" si="24"/>
        <v>182199000</v>
      </c>
      <c r="I39" s="92">
        <f t="shared" si="24"/>
        <v>72879600</v>
      </c>
      <c r="J39" s="113">
        <f t="shared" si="24"/>
        <v>51351300</v>
      </c>
      <c r="K39" s="113">
        <f t="shared" si="24"/>
        <v>2567565</v>
      </c>
      <c r="L39" s="93">
        <f t="shared" si="24"/>
        <v>87699900</v>
      </c>
      <c r="M39" s="93">
        <f t="shared" si="24"/>
        <v>11401950</v>
      </c>
      <c r="N39" s="94">
        <f t="shared" si="24"/>
        <v>53884300</v>
      </c>
      <c r="O39" s="94">
        <f t="shared" si="24"/>
        <v>5388430</v>
      </c>
      <c r="P39" s="95">
        <f t="shared" si="24"/>
        <v>26112600</v>
      </c>
      <c r="Q39" s="95">
        <f t="shared" si="24"/>
        <v>1305630</v>
      </c>
      <c r="R39" s="90">
        <f>SUM(R4:R38)</f>
        <v>11967200</v>
      </c>
      <c r="S39" s="90">
        <f>SUM(S4:S38)</f>
        <v>1196720</v>
      </c>
      <c r="T39" s="172">
        <f>SUM(T4:T38)</f>
        <v>20539300</v>
      </c>
      <c r="U39" s="172">
        <f>SUM(U4:U38)</f>
        <v>8215720</v>
      </c>
      <c r="V39" s="91">
        <f t="shared" ref="V39:W39" si="25">SUM(V4:V38)</f>
        <v>21270600</v>
      </c>
      <c r="W39" s="91">
        <f t="shared" si="25"/>
        <v>2127060</v>
      </c>
      <c r="X39" s="176">
        <f t="shared" ref="X39" si="26">SUM(X4:X38)</f>
        <v>11521300</v>
      </c>
      <c r="Y39" s="176">
        <f t="shared" ref="Y39" si="27">SUM(Y4:Y38)</f>
        <v>1152130</v>
      </c>
      <c r="Z39" s="179">
        <f t="shared" ref="Z39" si="28">SUM(Z4:Z38)</f>
        <v>17089200</v>
      </c>
      <c r="AA39" s="179">
        <f t="shared" ref="AA39" si="29">SUM(AA4:AA38)</f>
        <v>1708920</v>
      </c>
    </row>
    <row r="41" spans="2:27" ht="51.6" x14ac:dyDescent="0.3">
      <c r="B41" s="49" t="s">
        <v>320</v>
      </c>
      <c r="C41" s="49" t="s">
        <v>48</v>
      </c>
      <c r="D41" s="49"/>
      <c r="E41" s="49"/>
      <c r="F41" s="199" t="s">
        <v>321</v>
      </c>
      <c r="G41" s="199"/>
      <c r="H41" s="171" t="s">
        <v>322</v>
      </c>
      <c r="J41"/>
      <c r="K41"/>
      <c r="L41"/>
      <c r="M41"/>
      <c r="N41"/>
      <c r="O41"/>
      <c r="P41"/>
    </row>
    <row r="42" spans="2:27" ht="15.6" outlineLevel="1" x14ac:dyDescent="0.3">
      <c r="B42" s="50" t="s">
        <v>323</v>
      </c>
      <c r="C42" s="51">
        <v>0.1</v>
      </c>
      <c r="D42" s="50"/>
      <c r="E42" s="50"/>
      <c r="F42" s="52">
        <v>0.5</v>
      </c>
      <c r="G42" s="52">
        <v>0.5</v>
      </c>
      <c r="H42" s="52">
        <v>0.4</v>
      </c>
      <c r="J42"/>
      <c r="K42"/>
      <c r="L42"/>
      <c r="M42"/>
      <c r="N42"/>
      <c r="O42"/>
      <c r="P42"/>
    </row>
    <row r="43" spans="2:27" ht="28.8" outlineLevel="1" x14ac:dyDescent="0.3">
      <c r="B43" s="53" t="s">
        <v>271</v>
      </c>
      <c r="C43" s="54" t="s">
        <v>272</v>
      </c>
      <c r="D43" s="55" t="s">
        <v>324</v>
      </c>
      <c r="E43" s="53" t="s">
        <v>273</v>
      </c>
      <c r="F43" s="54" t="s">
        <v>325</v>
      </c>
      <c r="G43" s="54" t="s">
        <v>326</v>
      </c>
      <c r="H43" s="54" t="s">
        <v>276</v>
      </c>
      <c r="J43"/>
      <c r="K43"/>
      <c r="L43"/>
      <c r="M43"/>
      <c r="N43"/>
      <c r="O43"/>
      <c r="P43"/>
    </row>
    <row r="44" spans="2:27" outlineLevel="1" x14ac:dyDescent="0.3">
      <c r="B44" s="56" t="s">
        <v>281</v>
      </c>
      <c r="C44" s="57" t="s">
        <v>282</v>
      </c>
      <c r="D44" s="80">
        <v>0</v>
      </c>
      <c r="E44" s="80"/>
      <c r="F44" s="80">
        <f>D44*$F$42</f>
        <v>0</v>
      </c>
      <c r="G44" s="80">
        <f>E44*$G$42</f>
        <v>0</v>
      </c>
      <c r="H44" s="80">
        <f>E44*$H$42</f>
        <v>0</v>
      </c>
      <c r="I44" s="125"/>
      <c r="J44"/>
      <c r="K44"/>
      <c r="L44"/>
      <c r="M44"/>
      <c r="N44"/>
      <c r="O44"/>
      <c r="P44"/>
    </row>
    <row r="45" spans="2:27" outlineLevel="1" x14ac:dyDescent="0.3">
      <c r="B45" s="56" t="s">
        <v>283</v>
      </c>
      <c r="C45" s="57" t="s">
        <v>284</v>
      </c>
      <c r="D45" s="168">
        <v>13873866</v>
      </c>
      <c r="E45" s="80">
        <v>7300000</v>
      </c>
      <c r="F45" s="80">
        <f t="shared" ref="F45:F78" si="30">D45*$F$42</f>
        <v>6936933</v>
      </c>
      <c r="G45" s="80">
        <f t="shared" ref="G45:G78" si="31">E45*$G$42</f>
        <v>3650000</v>
      </c>
      <c r="H45" s="80">
        <f t="shared" ref="H45:H78" si="32">E45*$H$42</f>
        <v>2920000</v>
      </c>
      <c r="J45"/>
      <c r="K45"/>
      <c r="L45"/>
      <c r="M45"/>
      <c r="N45"/>
      <c r="O45"/>
      <c r="P45"/>
    </row>
    <row r="46" spans="2:27" outlineLevel="1" x14ac:dyDescent="0.3">
      <c r="B46" s="56" t="s">
        <v>285</v>
      </c>
      <c r="C46" s="57" t="s">
        <v>284</v>
      </c>
      <c r="D46" s="168">
        <v>3418160</v>
      </c>
      <c r="E46" s="80">
        <v>2000000</v>
      </c>
      <c r="F46" s="80">
        <f t="shared" si="30"/>
        <v>1709080</v>
      </c>
      <c r="G46" s="80">
        <f t="shared" si="31"/>
        <v>1000000</v>
      </c>
      <c r="H46" s="80">
        <f>E46*$H$42</f>
        <v>800000</v>
      </c>
    </row>
    <row r="47" spans="2:27" outlineLevel="1" x14ac:dyDescent="0.3">
      <c r="B47" s="56" t="s">
        <v>286</v>
      </c>
      <c r="C47" s="57" t="s">
        <v>287</v>
      </c>
      <c r="D47" s="168">
        <v>11193</v>
      </c>
      <c r="E47" s="80">
        <v>0</v>
      </c>
      <c r="F47" s="80">
        <f t="shared" si="30"/>
        <v>5596.5</v>
      </c>
      <c r="G47" s="80">
        <f t="shared" si="31"/>
        <v>0</v>
      </c>
      <c r="H47" s="80">
        <f t="shared" si="32"/>
        <v>0</v>
      </c>
    </row>
    <row r="48" spans="2:27" outlineLevel="1" x14ac:dyDescent="0.3">
      <c r="B48" s="56" t="s">
        <v>288</v>
      </c>
      <c r="C48" s="57" t="s">
        <v>289</v>
      </c>
      <c r="D48" s="168">
        <v>112954</v>
      </c>
      <c r="E48" s="80">
        <v>106900</v>
      </c>
      <c r="F48" s="80">
        <f t="shared" si="30"/>
        <v>56477</v>
      </c>
      <c r="G48" s="80">
        <f t="shared" si="31"/>
        <v>53450</v>
      </c>
      <c r="H48" s="80">
        <f t="shared" si="32"/>
        <v>42760</v>
      </c>
    </row>
    <row r="49" spans="2:8" outlineLevel="1" x14ac:dyDescent="0.3">
      <c r="B49" s="56" t="s">
        <v>290</v>
      </c>
      <c r="C49" s="57" t="s">
        <v>284</v>
      </c>
      <c r="D49" s="168">
        <v>121505</v>
      </c>
      <c r="E49" s="80">
        <v>88800</v>
      </c>
      <c r="F49" s="80">
        <f t="shared" si="30"/>
        <v>60752.5</v>
      </c>
      <c r="G49" s="80">
        <f t="shared" si="31"/>
        <v>44400</v>
      </c>
      <c r="H49" s="80">
        <f t="shared" si="32"/>
        <v>35520</v>
      </c>
    </row>
    <row r="50" spans="2:8" outlineLevel="1" x14ac:dyDescent="0.3">
      <c r="B50" s="56" t="s">
        <v>291</v>
      </c>
      <c r="C50" s="57" t="s">
        <v>284</v>
      </c>
      <c r="D50" s="168">
        <v>4827</v>
      </c>
      <c r="E50" s="80">
        <v>2500</v>
      </c>
      <c r="F50" s="80">
        <f t="shared" si="30"/>
        <v>2413.5</v>
      </c>
      <c r="G50" s="80">
        <f t="shared" si="31"/>
        <v>1250</v>
      </c>
      <c r="H50" s="80">
        <f t="shared" si="32"/>
        <v>1000</v>
      </c>
    </row>
    <row r="51" spans="2:8" outlineLevel="1" x14ac:dyDescent="0.3">
      <c r="B51" s="56" t="s">
        <v>292</v>
      </c>
      <c r="C51" s="57" t="s">
        <v>284</v>
      </c>
      <c r="D51" s="80">
        <v>0</v>
      </c>
      <c r="E51" s="80">
        <v>0</v>
      </c>
      <c r="F51" s="80">
        <f t="shared" si="30"/>
        <v>0</v>
      </c>
      <c r="G51" s="80">
        <f t="shared" si="31"/>
        <v>0</v>
      </c>
      <c r="H51" s="80">
        <f t="shared" si="32"/>
        <v>0</v>
      </c>
    </row>
    <row r="52" spans="2:8" outlineLevel="1" x14ac:dyDescent="0.3">
      <c r="B52" s="56" t="s">
        <v>293</v>
      </c>
      <c r="C52" s="57" t="s">
        <v>284</v>
      </c>
      <c r="D52" s="80">
        <v>0</v>
      </c>
      <c r="E52" s="80">
        <v>0</v>
      </c>
      <c r="F52" s="80">
        <f t="shared" si="30"/>
        <v>0</v>
      </c>
      <c r="G52" s="80">
        <f t="shared" si="31"/>
        <v>0</v>
      </c>
      <c r="H52" s="80">
        <f t="shared" si="32"/>
        <v>0</v>
      </c>
    </row>
    <row r="53" spans="2:8" outlineLevel="1" x14ac:dyDescent="0.3">
      <c r="B53" s="56" t="s">
        <v>294</v>
      </c>
      <c r="C53" s="57" t="s">
        <v>284</v>
      </c>
      <c r="D53" s="168">
        <v>4717</v>
      </c>
      <c r="E53" s="80">
        <v>0</v>
      </c>
      <c r="F53" s="80">
        <f t="shared" si="30"/>
        <v>2358.5</v>
      </c>
      <c r="G53" s="80">
        <f t="shared" si="31"/>
        <v>0</v>
      </c>
      <c r="H53" s="80">
        <f t="shared" si="32"/>
        <v>0</v>
      </c>
    </row>
    <row r="54" spans="2:8" outlineLevel="1" x14ac:dyDescent="0.3">
      <c r="B54" s="56" t="s">
        <v>295</v>
      </c>
      <c r="C54" s="57" t="s">
        <v>284</v>
      </c>
      <c r="D54" s="80">
        <v>0</v>
      </c>
      <c r="E54" s="80">
        <v>0</v>
      </c>
      <c r="F54" s="80">
        <f t="shared" si="30"/>
        <v>0</v>
      </c>
      <c r="G54" s="80">
        <f t="shared" si="31"/>
        <v>0</v>
      </c>
      <c r="H54" s="80">
        <f t="shared" si="32"/>
        <v>0</v>
      </c>
    </row>
    <row r="55" spans="2:8" outlineLevel="1" x14ac:dyDescent="0.3">
      <c r="B55" s="56" t="s">
        <v>296</v>
      </c>
      <c r="C55" s="57" t="s">
        <v>284</v>
      </c>
      <c r="D55" s="80">
        <v>0</v>
      </c>
      <c r="E55" s="80">
        <v>0</v>
      </c>
      <c r="F55" s="80">
        <f t="shared" si="30"/>
        <v>0</v>
      </c>
      <c r="G55" s="80">
        <f t="shared" si="31"/>
        <v>0</v>
      </c>
      <c r="H55" s="80">
        <f t="shared" si="32"/>
        <v>0</v>
      </c>
    </row>
    <row r="56" spans="2:8" outlineLevel="1" x14ac:dyDescent="0.3">
      <c r="B56" s="56" t="s">
        <v>297</v>
      </c>
      <c r="C56" s="57" t="s">
        <v>284</v>
      </c>
      <c r="D56" s="80">
        <v>0</v>
      </c>
      <c r="E56" s="80">
        <v>0</v>
      </c>
      <c r="F56" s="80">
        <f t="shared" si="30"/>
        <v>0</v>
      </c>
      <c r="G56" s="80">
        <f t="shared" si="31"/>
        <v>0</v>
      </c>
      <c r="H56" s="80">
        <f t="shared" si="32"/>
        <v>0</v>
      </c>
    </row>
    <row r="57" spans="2:8" outlineLevel="1" x14ac:dyDescent="0.3">
      <c r="B57" s="56" t="s">
        <v>298</v>
      </c>
      <c r="C57" s="57" t="s">
        <v>284</v>
      </c>
      <c r="D57" s="80">
        <v>0</v>
      </c>
      <c r="E57" s="80">
        <v>0</v>
      </c>
      <c r="F57" s="80">
        <f t="shared" si="30"/>
        <v>0</v>
      </c>
      <c r="G57" s="80">
        <f t="shared" si="31"/>
        <v>0</v>
      </c>
      <c r="H57" s="80">
        <f t="shared" si="32"/>
        <v>0</v>
      </c>
    </row>
    <row r="58" spans="2:8" outlineLevel="1" x14ac:dyDescent="0.3">
      <c r="B58" s="56" t="s">
        <v>299</v>
      </c>
      <c r="C58" s="57" t="s">
        <v>284</v>
      </c>
      <c r="D58" s="80">
        <v>0</v>
      </c>
      <c r="E58" s="80">
        <v>0</v>
      </c>
      <c r="F58" s="80">
        <f t="shared" si="30"/>
        <v>0</v>
      </c>
      <c r="G58" s="80">
        <f t="shared" si="31"/>
        <v>0</v>
      </c>
      <c r="H58" s="80">
        <f t="shared" si="32"/>
        <v>0</v>
      </c>
    </row>
    <row r="59" spans="2:8" outlineLevel="1" x14ac:dyDescent="0.3">
      <c r="B59" s="56" t="s">
        <v>300</v>
      </c>
      <c r="C59" s="57" t="s">
        <v>301</v>
      </c>
      <c r="D59" s="80">
        <v>0</v>
      </c>
      <c r="E59" s="80">
        <v>0</v>
      </c>
      <c r="F59" s="80">
        <f t="shared" si="30"/>
        <v>0</v>
      </c>
      <c r="G59" s="80">
        <f t="shared" si="31"/>
        <v>0</v>
      </c>
      <c r="H59" s="80">
        <f t="shared" si="32"/>
        <v>0</v>
      </c>
    </row>
    <row r="60" spans="2:8" outlineLevel="1" x14ac:dyDescent="0.3">
      <c r="B60" s="56" t="s">
        <v>302</v>
      </c>
      <c r="C60" s="57" t="s">
        <v>284</v>
      </c>
      <c r="D60" s="80">
        <v>0</v>
      </c>
      <c r="E60" s="80">
        <v>0</v>
      </c>
      <c r="F60" s="80">
        <f t="shared" si="30"/>
        <v>0</v>
      </c>
      <c r="G60" s="80">
        <f t="shared" si="31"/>
        <v>0</v>
      </c>
      <c r="H60" s="80">
        <f t="shared" si="32"/>
        <v>0</v>
      </c>
    </row>
    <row r="61" spans="2:8" outlineLevel="1" x14ac:dyDescent="0.3">
      <c r="B61" s="56" t="s">
        <v>303</v>
      </c>
      <c r="C61" s="57" t="s">
        <v>284</v>
      </c>
      <c r="D61" s="80">
        <v>0</v>
      </c>
      <c r="E61" s="80">
        <v>0</v>
      </c>
      <c r="F61" s="80">
        <f t="shared" si="30"/>
        <v>0</v>
      </c>
      <c r="G61" s="80">
        <f t="shared" si="31"/>
        <v>0</v>
      </c>
      <c r="H61" s="80">
        <f t="shared" si="32"/>
        <v>0</v>
      </c>
    </row>
    <row r="62" spans="2:8" outlineLevel="1" x14ac:dyDescent="0.3">
      <c r="B62" s="56" t="s">
        <v>304</v>
      </c>
      <c r="C62" s="57" t="s">
        <v>284</v>
      </c>
      <c r="D62" s="80">
        <v>0</v>
      </c>
      <c r="E62" s="80">
        <v>0</v>
      </c>
      <c r="F62" s="80">
        <f t="shared" si="30"/>
        <v>0</v>
      </c>
      <c r="G62" s="80">
        <f t="shared" si="31"/>
        <v>0</v>
      </c>
      <c r="H62" s="80">
        <f t="shared" si="32"/>
        <v>0</v>
      </c>
    </row>
    <row r="63" spans="2:8" outlineLevel="1" x14ac:dyDescent="0.3">
      <c r="B63" s="56" t="s">
        <v>305</v>
      </c>
      <c r="C63" s="57" t="s">
        <v>284</v>
      </c>
      <c r="D63" s="80">
        <v>0</v>
      </c>
      <c r="E63" s="80">
        <v>0</v>
      </c>
      <c r="F63" s="80">
        <f t="shared" si="30"/>
        <v>0</v>
      </c>
      <c r="G63" s="80">
        <f t="shared" si="31"/>
        <v>0</v>
      </c>
      <c r="H63" s="80">
        <f t="shared" si="32"/>
        <v>0</v>
      </c>
    </row>
    <row r="64" spans="2:8" outlineLevel="1" x14ac:dyDescent="0.3">
      <c r="B64" s="56" t="s">
        <v>306</v>
      </c>
      <c r="C64" s="57" t="s">
        <v>284</v>
      </c>
      <c r="D64" s="80">
        <v>0</v>
      </c>
      <c r="E64" s="80">
        <v>0</v>
      </c>
      <c r="F64" s="80">
        <f t="shared" si="30"/>
        <v>0</v>
      </c>
      <c r="G64" s="80">
        <f t="shared" si="31"/>
        <v>0</v>
      </c>
      <c r="H64" s="80">
        <f t="shared" si="32"/>
        <v>0</v>
      </c>
    </row>
    <row r="65" spans="2:15" outlineLevel="1" x14ac:dyDescent="0.3">
      <c r="B65" s="56" t="s">
        <v>307</v>
      </c>
      <c r="C65" s="57" t="s">
        <v>284</v>
      </c>
      <c r="D65" s="80">
        <v>0</v>
      </c>
      <c r="E65" s="80">
        <v>0</v>
      </c>
      <c r="F65" s="80">
        <f t="shared" si="30"/>
        <v>0</v>
      </c>
      <c r="G65" s="80">
        <f t="shared" si="31"/>
        <v>0</v>
      </c>
      <c r="H65" s="80">
        <f t="shared" si="32"/>
        <v>0</v>
      </c>
    </row>
    <row r="66" spans="2:15" outlineLevel="1" x14ac:dyDescent="0.3">
      <c r="B66" s="56" t="s">
        <v>308</v>
      </c>
      <c r="C66" s="57" t="s">
        <v>284</v>
      </c>
      <c r="D66" s="80">
        <v>0</v>
      </c>
      <c r="E66" s="80">
        <v>0</v>
      </c>
      <c r="F66" s="80">
        <f t="shared" si="30"/>
        <v>0</v>
      </c>
      <c r="G66" s="80">
        <f t="shared" si="31"/>
        <v>0</v>
      </c>
      <c r="H66" s="80">
        <f t="shared" si="32"/>
        <v>0</v>
      </c>
    </row>
    <row r="67" spans="2:15" outlineLevel="1" x14ac:dyDescent="0.3">
      <c r="B67" s="56" t="s">
        <v>309</v>
      </c>
      <c r="C67" s="57" t="s">
        <v>284</v>
      </c>
      <c r="D67" s="168">
        <v>8950</v>
      </c>
      <c r="E67" s="80">
        <v>0</v>
      </c>
      <c r="F67" s="80">
        <f t="shared" si="30"/>
        <v>4475</v>
      </c>
      <c r="G67" s="80">
        <f t="shared" si="31"/>
        <v>0</v>
      </c>
      <c r="H67" s="80">
        <f t="shared" si="32"/>
        <v>0</v>
      </c>
    </row>
    <row r="68" spans="2:15" outlineLevel="1" x14ac:dyDescent="0.3">
      <c r="B68" s="56" t="s">
        <v>310</v>
      </c>
      <c r="C68" s="57" t="s">
        <v>284</v>
      </c>
      <c r="D68" s="168">
        <v>17595495</v>
      </c>
      <c r="E68" s="80">
        <v>10400000</v>
      </c>
      <c r="F68" s="80">
        <f t="shared" si="30"/>
        <v>8797747.5</v>
      </c>
      <c r="G68" s="80">
        <f t="shared" si="31"/>
        <v>5200000</v>
      </c>
      <c r="H68" s="80">
        <f t="shared" si="32"/>
        <v>4160000</v>
      </c>
    </row>
    <row r="69" spans="2:15" outlineLevel="1" x14ac:dyDescent="0.3">
      <c r="B69" s="56" t="s">
        <v>311</v>
      </c>
      <c r="C69" s="59">
        <v>0.17</v>
      </c>
      <c r="D69" s="168">
        <v>619400</v>
      </c>
      <c r="E69" s="80">
        <v>107900</v>
      </c>
      <c r="F69" s="80">
        <f t="shared" si="30"/>
        <v>309700</v>
      </c>
      <c r="G69" s="80">
        <f t="shared" si="31"/>
        <v>53950</v>
      </c>
      <c r="H69" s="80">
        <f t="shared" si="32"/>
        <v>43160</v>
      </c>
    </row>
    <row r="70" spans="2:15" outlineLevel="1" x14ac:dyDescent="0.3">
      <c r="B70" s="56" t="s">
        <v>312</v>
      </c>
      <c r="C70" s="57" t="s">
        <v>284</v>
      </c>
      <c r="D70" s="168">
        <v>0</v>
      </c>
      <c r="E70" s="80">
        <v>0</v>
      </c>
      <c r="F70" s="80">
        <f t="shared" si="30"/>
        <v>0</v>
      </c>
      <c r="G70" s="80">
        <f t="shared" si="31"/>
        <v>0</v>
      </c>
      <c r="H70" s="80">
        <f t="shared" si="32"/>
        <v>0</v>
      </c>
    </row>
    <row r="71" spans="2:15" outlineLevel="1" x14ac:dyDescent="0.3">
      <c r="B71" s="56" t="s">
        <v>313</v>
      </c>
      <c r="C71" s="57" t="s">
        <v>284</v>
      </c>
      <c r="D71" s="80">
        <v>5200</v>
      </c>
      <c r="E71" s="80">
        <v>5200</v>
      </c>
      <c r="F71" s="80">
        <f t="shared" si="30"/>
        <v>2600</v>
      </c>
      <c r="G71" s="80">
        <f t="shared" si="31"/>
        <v>2600</v>
      </c>
      <c r="H71" s="80">
        <f t="shared" si="32"/>
        <v>2080</v>
      </c>
    </row>
    <row r="72" spans="2:15" outlineLevel="1" x14ac:dyDescent="0.3">
      <c r="B72" s="56" t="s">
        <v>314</v>
      </c>
      <c r="C72" s="58">
        <v>1.9</v>
      </c>
      <c r="D72" s="168">
        <v>13961</v>
      </c>
      <c r="E72" s="80">
        <v>0</v>
      </c>
      <c r="F72" s="80">
        <f t="shared" si="30"/>
        <v>6980.5</v>
      </c>
      <c r="G72" s="80">
        <f t="shared" si="31"/>
        <v>0</v>
      </c>
      <c r="H72" s="80">
        <f t="shared" si="32"/>
        <v>0</v>
      </c>
    </row>
    <row r="73" spans="2:15" outlineLevel="1" x14ac:dyDescent="0.3">
      <c r="B73" s="56" t="s">
        <v>315</v>
      </c>
      <c r="C73" s="57" t="s">
        <v>316</v>
      </c>
      <c r="D73" s="168">
        <v>957001</v>
      </c>
      <c r="E73" s="80">
        <v>472500</v>
      </c>
      <c r="F73" s="80">
        <f t="shared" si="30"/>
        <v>478500.5</v>
      </c>
      <c r="G73" s="80">
        <f t="shared" si="31"/>
        <v>236250</v>
      </c>
      <c r="H73" s="80">
        <f t="shared" si="32"/>
        <v>189000</v>
      </c>
    </row>
    <row r="74" spans="2:15" outlineLevel="1" x14ac:dyDescent="0.3">
      <c r="B74" s="56">
        <v>120740</v>
      </c>
      <c r="C74" s="57" t="s">
        <v>284</v>
      </c>
      <c r="D74" s="168">
        <v>53367</v>
      </c>
      <c r="E74" s="80">
        <v>53400</v>
      </c>
      <c r="F74" s="80">
        <f t="shared" si="30"/>
        <v>26683.5</v>
      </c>
      <c r="G74" s="80">
        <f t="shared" si="31"/>
        <v>26700</v>
      </c>
      <c r="H74" s="80">
        <f t="shared" si="32"/>
        <v>21360</v>
      </c>
    </row>
    <row r="75" spans="2:15" outlineLevel="1" x14ac:dyDescent="0.3">
      <c r="B75" s="56">
        <v>120750</v>
      </c>
      <c r="C75" s="57" t="s">
        <v>284</v>
      </c>
      <c r="D75" s="80">
        <v>0</v>
      </c>
      <c r="E75" s="80">
        <v>0</v>
      </c>
      <c r="F75" s="80">
        <f t="shared" si="30"/>
        <v>0</v>
      </c>
      <c r="G75" s="80">
        <f t="shared" si="31"/>
        <v>0</v>
      </c>
      <c r="H75" s="80">
        <f t="shared" si="32"/>
        <v>0</v>
      </c>
    </row>
    <row r="76" spans="2:15" outlineLevel="1" x14ac:dyDescent="0.3">
      <c r="B76" s="56">
        <v>120791</v>
      </c>
      <c r="C76" s="59">
        <v>0.02</v>
      </c>
      <c r="D76" s="80">
        <v>0</v>
      </c>
      <c r="E76" s="80">
        <v>0</v>
      </c>
      <c r="F76" s="80">
        <f t="shared" si="30"/>
        <v>0</v>
      </c>
      <c r="G76" s="80">
        <f t="shared" si="31"/>
        <v>0</v>
      </c>
      <c r="H76" s="80">
        <f t="shared" si="32"/>
        <v>0</v>
      </c>
    </row>
    <row r="77" spans="2:15" outlineLevel="1" x14ac:dyDescent="0.3">
      <c r="B77" s="56">
        <v>121190</v>
      </c>
      <c r="C77" s="57" t="s">
        <v>317</v>
      </c>
      <c r="D77" s="168">
        <v>6798</v>
      </c>
      <c r="E77" s="80">
        <v>2100</v>
      </c>
      <c r="F77" s="80">
        <f t="shared" si="30"/>
        <v>3399</v>
      </c>
      <c r="G77" s="80">
        <f t="shared" si="31"/>
        <v>1050</v>
      </c>
      <c r="H77" s="80">
        <f t="shared" si="32"/>
        <v>840</v>
      </c>
    </row>
    <row r="78" spans="2:15" outlineLevel="1" x14ac:dyDescent="0.3">
      <c r="B78" s="56">
        <v>210330</v>
      </c>
      <c r="C78" s="57" t="s">
        <v>318</v>
      </c>
      <c r="D78" s="80">
        <v>0</v>
      </c>
      <c r="E78" s="80">
        <v>0</v>
      </c>
      <c r="F78" s="80">
        <f t="shared" si="30"/>
        <v>0</v>
      </c>
      <c r="G78" s="80">
        <f t="shared" si="31"/>
        <v>0</v>
      </c>
      <c r="H78" s="80">
        <f t="shared" si="32"/>
        <v>0</v>
      </c>
    </row>
    <row r="79" spans="2:15" outlineLevel="1" x14ac:dyDescent="0.3">
      <c r="B79" s="200" t="s">
        <v>319</v>
      </c>
      <c r="C79" s="201"/>
      <c r="D79" s="202"/>
      <c r="E79" s="114">
        <f>SUM(E44:E78)</f>
        <v>20539300</v>
      </c>
      <c r="F79" s="114">
        <f>SUM(F44:F78)</f>
        <v>18403697</v>
      </c>
      <c r="G79" s="114">
        <f>SUM(G44:G78)</f>
        <v>10269650</v>
      </c>
      <c r="H79" s="114">
        <f>SUM(H44:H78)</f>
        <v>8215720</v>
      </c>
    </row>
    <row r="80" spans="2:15" x14ac:dyDescent="0.3">
      <c r="M80"/>
      <c r="N80"/>
      <c r="O80"/>
    </row>
    <row r="81" spans="1:17" ht="15.6" x14ac:dyDescent="0.3">
      <c r="B81" s="49" t="s">
        <v>320</v>
      </c>
      <c r="C81" s="49" t="s">
        <v>42</v>
      </c>
      <c r="D81" s="49"/>
      <c r="E81" s="49"/>
      <c r="F81" s="199" t="s">
        <v>327</v>
      </c>
      <c r="G81" s="199"/>
      <c r="H81" s="199" t="s">
        <v>327</v>
      </c>
      <c r="I81" s="199"/>
      <c r="J81" s="110" t="s">
        <v>328</v>
      </c>
      <c r="K81"/>
      <c r="L81"/>
      <c r="M81"/>
      <c r="N81"/>
      <c r="O81"/>
    </row>
    <row r="82" spans="1:17" ht="15.6" outlineLevel="1" x14ac:dyDescent="0.3">
      <c r="B82" s="50" t="s">
        <v>329</v>
      </c>
      <c r="C82" s="51" t="s">
        <v>330</v>
      </c>
      <c r="D82" s="50"/>
      <c r="E82" s="50"/>
      <c r="F82" s="52"/>
      <c r="G82" s="52"/>
      <c r="H82" s="52">
        <v>0.35</v>
      </c>
      <c r="I82" s="52">
        <v>0.35</v>
      </c>
      <c r="J82" s="52">
        <v>0.1</v>
      </c>
      <c r="K82"/>
      <c r="L82"/>
      <c r="M82"/>
      <c r="N82"/>
      <c r="O82"/>
    </row>
    <row r="83" spans="1:17" ht="57.6" outlineLevel="1" x14ac:dyDescent="0.3">
      <c r="A83" s="5"/>
      <c r="B83" s="53" t="s">
        <v>271</v>
      </c>
      <c r="C83" s="54" t="s">
        <v>272</v>
      </c>
      <c r="D83" s="55" t="s">
        <v>324</v>
      </c>
      <c r="E83" s="53" t="s">
        <v>273</v>
      </c>
      <c r="F83" s="97" t="s">
        <v>331</v>
      </c>
      <c r="G83" s="97" t="s">
        <v>332</v>
      </c>
      <c r="H83" s="54" t="s">
        <v>333</v>
      </c>
      <c r="I83" s="54" t="s">
        <v>334</v>
      </c>
      <c r="J83" s="54" t="s">
        <v>335</v>
      </c>
      <c r="K83"/>
      <c r="L83"/>
      <c r="M83"/>
      <c r="N83"/>
      <c r="O83"/>
      <c r="P83" s="5"/>
      <c r="Q83" s="5"/>
    </row>
    <row r="84" spans="1:17" outlineLevel="1" x14ac:dyDescent="0.3">
      <c r="B84" s="56" t="s">
        <v>281</v>
      </c>
      <c r="C84" s="57" t="s">
        <v>282</v>
      </c>
      <c r="D84" s="80">
        <v>467600</v>
      </c>
      <c r="E84" s="80">
        <v>146600</v>
      </c>
      <c r="F84" s="80">
        <v>48700</v>
      </c>
      <c r="G84" s="80">
        <v>14500</v>
      </c>
      <c r="H84" s="80">
        <f>F84*$H$82</f>
        <v>17045</v>
      </c>
      <c r="I84" s="80">
        <f>G84*$I$82</f>
        <v>5075</v>
      </c>
      <c r="J84" s="80">
        <f>G84*$J$82</f>
        <v>1450</v>
      </c>
      <c r="K84" s="150"/>
      <c r="L84"/>
      <c r="M84"/>
      <c r="N84"/>
      <c r="O84"/>
    </row>
    <row r="85" spans="1:17" outlineLevel="1" x14ac:dyDescent="0.3">
      <c r="B85" s="56" t="s">
        <v>283</v>
      </c>
      <c r="C85" s="57" t="s">
        <v>284</v>
      </c>
      <c r="D85" s="80">
        <v>81800</v>
      </c>
      <c r="E85" s="80">
        <v>39300</v>
      </c>
      <c r="F85" s="80">
        <v>81800</v>
      </c>
      <c r="G85" s="80">
        <v>39300</v>
      </c>
      <c r="H85" s="80">
        <f t="shared" ref="H85:H118" si="33">F85*$H$82</f>
        <v>28630</v>
      </c>
      <c r="I85" s="80">
        <f t="shared" ref="I85:I118" si="34">G85*$I$82</f>
        <v>13755</v>
      </c>
      <c r="J85" s="80">
        <f t="shared" ref="J85:J118" si="35">G85*$J$82</f>
        <v>3930</v>
      </c>
      <c r="K85"/>
      <c r="L85"/>
      <c r="M85"/>
      <c r="N85"/>
      <c r="O85"/>
    </row>
    <row r="86" spans="1:17" outlineLevel="1" x14ac:dyDescent="0.3">
      <c r="B86" s="56" t="s">
        <v>285</v>
      </c>
      <c r="C86" s="57" t="s">
        <v>284</v>
      </c>
      <c r="D86" s="80">
        <v>550300</v>
      </c>
      <c r="E86" s="80">
        <v>48300</v>
      </c>
      <c r="F86" s="80">
        <v>550300</v>
      </c>
      <c r="G86" s="80">
        <v>48300</v>
      </c>
      <c r="H86" s="80">
        <f t="shared" si="33"/>
        <v>192605</v>
      </c>
      <c r="I86" s="80">
        <f t="shared" si="34"/>
        <v>16905</v>
      </c>
      <c r="J86" s="80">
        <f t="shared" si="35"/>
        <v>4830</v>
      </c>
      <c r="K86"/>
      <c r="L86"/>
      <c r="M86"/>
      <c r="N86"/>
      <c r="O86"/>
    </row>
    <row r="87" spans="1:17" outlineLevel="1" x14ac:dyDescent="0.3">
      <c r="B87" s="56" t="s">
        <v>286</v>
      </c>
      <c r="C87" s="57" t="s">
        <v>287</v>
      </c>
      <c r="D87" s="80">
        <v>32700</v>
      </c>
      <c r="E87" s="80">
        <v>10100</v>
      </c>
      <c r="F87" s="80">
        <v>13900</v>
      </c>
      <c r="G87" s="80">
        <v>7300</v>
      </c>
      <c r="H87" s="80">
        <f t="shared" si="33"/>
        <v>4865</v>
      </c>
      <c r="I87" s="80">
        <f t="shared" si="34"/>
        <v>2555</v>
      </c>
      <c r="J87" s="80">
        <f t="shared" si="35"/>
        <v>730</v>
      </c>
      <c r="K87"/>
      <c r="L87"/>
      <c r="M87"/>
      <c r="N87"/>
      <c r="O87"/>
    </row>
    <row r="88" spans="1:17" outlineLevel="1" x14ac:dyDescent="0.3">
      <c r="B88" s="56" t="s">
        <v>288</v>
      </c>
      <c r="C88" s="57" t="s">
        <v>289</v>
      </c>
      <c r="D88" s="80">
        <v>96700</v>
      </c>
      <c r="E88" s="80">
        <v>28800</v>
      </c>
      <c r="F88" s="80">
        <v>34500</v>
      </c>
      <c r="G88" s="80">
        <v>13500</v>
      </c>
      <c r="H88" s="80">
        <f t="shared" si="33"/>
        <v>12075</v>
      </c>
      <c r="I88" s="80">
        <f t="shared" si="34"/>
        <v>4725</v>
      </c>
      <c r="J88" s="80">
        <f t="shared" si="35"/>
        <v>1350</v>
      </c>
      <c r="K88"/>
      <c r="L88"/>
      <c r="M88"/>
      <c r="N88"/>
      <c r="O88"/>
    </row>
    <row r="89" spans="1:17" outlineLevel="1" x14ac:dyDescent="0.3">
      <c r="B89" s="56" t="s">
        <v>290</v>
      </c>
      <c r="C89" s="57" t="s">
        <v>284</v>
      </c>
      <c r="D89" s="80">
        <v>244600</v>
      </c>
      <c r="E89" s="80">
        <v>242500</v>
      </c>
      <c r="F89" s="80">
        <v>244600</v>
      </c>
      <c r="G89" s="80">
        <v>242500</v>
      </c>
      <c r="H89" s="80">
        <f>F89*$H$82</f>
        <v>85610</v>
      </c>
      <c r="I89" s="80">
        <f>G89*$I$82</f>
        <v>84875</v>
      </c>
      <c r="J89" s="80">
        <f>G89*$J$82</f>
        <v>24250</v>
      </c>
      <c r="K89"/>
      <c r="L89"/>
      <c r="M89"/>
      <c r="N89"/>
      <c r="O89"/>
    </row>
    <row r="90" spans="1:17" outlineLevel="1" x14ac:dyDescent="0.3">
      <c r="B90" s="56" t="s">
        <v>291</v>
      </c>
      <c r="C90" s="57" t="s">
        <v>284</v>
      </c>
      <c r="D90" s="80">
        <v>63300</v>
      </c>
      <c r="E90" s="80">
        <v>0</v>
      </c>
      <c r="F90" s="80">
        <v>7000</v>
      </c>
      <c r="G90" s="80">
        <v>0</v>
      </c>
      <c r="H90" s="80">
        <f t="shared" si="33"/>
        <v>2450</v>
      </c>
      <c r="I90" s="80">
        <f t="shared" si="34"/>
        <v>0</v>
      </c>
      <c r="J90" s="80">
        <f t="shared" si="35"/>
        <v>0</v>
      </c>
      <c r="K90"/>
      <c r="L90"/>
      <c r="M90"/>
      <c r="N90"/>
      <c r="O90"/>
    </row>
    <row r="91" spans="1:17" outlineLevel="1" x14ac:dyDescent="0.3">
      <c r="B91" s="56" t="s">
        <v>292</v>
      </c>
      <c r="C91" s="57" t="s">
        <v>284</v>
      </c>
      <c r="D91" s="80">
        <v>52300</v>
      </c>
      <c r="E91" s="80">
        <v>52300</v>
      </c>
      <c r="F91" s="80">
        <v>52300</v>
      </c>
      <c r="G91" s="80">
        <v>52300</v>
      </c>
      <c r="H91" s="80">
        <f>F91*$H$82</f>
        <v>18305</v>
      </c>
      <c r="I91" s="80">
        <f t="shared" si="34"/>
        <v>18305</v>
      </c>
      <c r="J91" s="80">
        <f t="shared" si="35"/>
        <v>5230</v>
      </c>
      <c r="K91"/>
      <c r="L91"/>
      <c r="M91"/>
      <c r="N91"/>
      <c r="O91"/>
    </row>
    <row r="92" spans="1:17" outlineLevel="1" x14ac:dyDescent="0.3">
      <c r="B92" s="56" t="s">
        <v>293</v>
      </c>
      <c r="C92" s="57" t="s">
        <v>284</v>
      </c>
      <c r="D92" s="80">
        <v>0</v>
      </c>
      <c r="E92" s="80">
        <v>0</v>
      </c>
      <c r="F92" s="80">
        <v>0</v>
      </c>
      <c r="G92" s="80">
        <v>0</v>
      </c>
      <c r="H92" s="80">
        <f t="shared" si="33"/>
        <v>0</v>
      </c>
      <c r="I92" s="80">
        <f t="shared" si="34"/>
        <v>0</v>
      </c>
      <c r="J92" s="80">
        <f t="shared" si="35"/>
        <v>0</v>
      </c>
      <c r="K92"/>
      <c r="L92"/>
      <c r="M92"/>
      <c r="N92"/>
      <c r="O92"/>
    </row>
    <row r="93" spans="1:17" outlineLevel="1" x14ac:dyDescent="0.3">
      <c r="B93" s="56" t="s">
        <v>294</v>
      </c>
      <c r="C93" s="57" t="s">
        <v>284</v>
      </c>
      <c r="D93" s="80">
        <v>332500</v>
      </c>
      <c r="E93" s="80">
        <v>90000</v>
      </c>
      <c r="F93" s="80">
        <v>332500</v>
      </c>
      <c r="G93" s="80">
        <v>90000</v>
      </c>
      <c r="H93" s="80">
        <f t="shared" si="33"/>
        <v>116374.99999999999</v>
      </c>
      <c r="I93" s="80">
        <f t="shared" si="34"/>
        <v>31499.999999999996</v>
      </c>
      <c r="J93" s="80">
        <f t="shared" si="35"/>
        <v>9000</v>
      </c>
      <c r="K93"/>
      <c r="L93"/>
      <c r="M93"/>
      <c r="N93"/>
      <c r="O93"/>
    </row>
    <row r="94" spans="1:17" outlineLevel="1" x14ac:dyDescent="0.3">
      <c r="B94" s="56" t="s">
        <v>295</v>
      </c>
      <c r="C94" s="57" t="s">
        <v>284</v>
      </c>
      <c r="D94" s="80">
        <v>0</v>
      </c>
      <c r="E94" s="80">
        <v>0</v>
      </c>
      <c r="F94" s="80">
        <v>0</v>
      </c>
      <c r="G94" s="80">
        <v>0</v>
      </c>
      <c r="H94" s="80">
        <f t="shared" si="33"/>
        <v>0</v>
      </c>
      <c r="I94" s="80">
        <f t="shared" si="34"/>
        <v>0</v>
      </c>
      <c r="J94" s="80">
        <f t="shared" si="35"/>
        <v>0</v>
      </c>
      <c r="K94"/>
      <c r="L94"/>
      <c r="M94"/>
      <c r="N94"/>
      <c r="O94"/>
    </row>
    <row r="95" spans="1:17" outlineLevel="1" x14ac:dyDescent="0.3">
      <c r="B95" s="56" t="s">
        <v>296</v>
      </c>
      <c r="C95" s="57" t="s">
        <v>284</v>
      </c>
      <c r="D95" s="80">
        <v>0</v>
      </c>
      <c r="E95" s="80">
        <v>0</v>
      </c>
      <c r="F95" s="80">
        <v>0</v>
      </c>
      <c r="G95" s="80">
        <v>0</v>
      </c>
      <c r="H95" s="80">
        <f t="shared" si="33"/>
        <v>0</v>
      </c>
      <c r="I95" s="80">
        <f t="shared" si="34"/>
        <v>0</v>
      </c>
      <c r="J95" s="80">
        <f t="shared" si="35"/>
        <v>0</v>
      </c>
      <c r="K95"/>
      <c r="L95"/>
      <c r="M95"/>
      <c r="N95"/>
      <c r="O95"/>
    </row>
    <row r="96" spans="1:17" outlineLevel="1" x14ac:dyDescent="0.3">
      <c r="B96" s="56" t="s">
        <v>297</v>
      </c>
      <c r="C96" s="57" t="s">
        <v>284</v>
      </c>
      <c r="D96" s="80">
        <v>0</v>
      </c>
      <c r="E96" s="80">
        <v>0</v>
      </c>
      <c r="F96" s="80">
        <v>0</v>
      </c>
      <c r="G96" s="80">
        <v>0</v>
      </c>
      <c r="H96" s="80">
        <f t="shared" si="33"/>
        <v>0</v>
      </c>
      <c r="I96" s="80">
        <f t="shared" si="34"/>
        <v>0</v>
      </c>
      <c r="J96" s="80">
        <f t="shared" si="35"/>
        <v>0</v>
      </c>
      <c r="K96"/>
      <c r="L96"/>
      <c r="M96"/>
      <c r="N96"/>
      <c r="O96"/>
    </row>
    <row r="97" spans="2:15" outlineLevel="1" x14ac:dyDescent="0.3">
      <c r="B97" s="56" t="s">
        <v>298</v>
      </c>
      <c r="C97" s="57" t="s">
        <v>284</v>
      </c>
      <c r="D97" s="80">
        <v>2400</v>
      </c>
      <c r="E97" s="80">
        <v>0</v>
      </c>
      <c r="F97" s="80">
        <v>2400</v>
      </c>
      <c r="G97" s="80">
        <v>0</v>
      </c>
      <c r="H97" s="80">
        <f t="shared" si="33"/>
        <v>840</v>
      </c>
      <c r="I97" s="80">
        <f t="shared" si="34"/>
        <v>0</v>
      </c>
      <c r="J97" s="80">
        <f t="shared" si="35"/>
        <v>0</v>
      </c>
      <c r="K97"/>
      <c r="L97"/>
      <c r="M97"/>
      <c r="N97"/>
      <c r="O97"/>
    </row>
    <row r="98" spans="2:15" outlineLevel="1" x14ac:dyDescent="0.3">
      <c r="B98" s="56" t="s">
        <v>299</v>
      </c>
      <c r="C98" s="57" t="s">
        <v>284</v>
      </c>
      <c r="D98" s="80">
        <v>0</v>
      </c>
      <c r="E98" s="80">
        <v>0</v>
      </c>
      <c r="F98" s="80">
        <v>0</v>
      </c>
      <c r="G98" s="80">
        <v>0</v>
      </c>
      <c r="H98" s="80">
        <f t="shared" si="33"/>
        <v>0</v>
      </c>
      <c r="I98" s="80">
        <f t="shared" si="34"/>
        <v>0</v>
      </c>
      <c r="J98" s="80">
        <f t="shared" si="35"/>
        <v>0</v>
      </c>
      <c r="K98"/>
      <c r="L98"/>
      <c r="M98"/>
      <c r="N98"/>
      <c r="O98"/>
    </row>
    <row r="99" spans="2:15" outlineLevel="1" x14ac:dyDescent="0.3">
      <c r="B99" s="56" t="s">
        <v>300</v>
      </c>
      <c r="C99" s="57" t="s">
        <v>301</v>
      </c>
      <c r="D99" s="80">
        <v>0</v>
      </c>
      <c r="E99" s="80">
        <v>0</v>
      </c>
      <c r="F99" s="80">
        <v>0</v>
      </c>
      <c r="G99" s="80">
        <v>0</v>
      </c>
      <c r="H99" s="80">
        <f t="shared" si="33"/>
        <v>0</v>
      </c>
      <c r="I99" s="80">
        <f t="shared" si="34"/>
        <v>0</v>
      </c>
      <c r="J99" s="80">
        <f t="shared" si="35"/>
        <v>0</v>
      </c>
      <c r="K99"/>
      <c r="L99"/>
      <c r="M99"/>
      <c r="N99"/>
      <c r="O99"/>
    </row>
    <row r="100" spans="2:15" outlineLevel="1" x14ac:dyDescent="0.3">
      <c r="B100" s="56" t="s">
        <v>302</v>
      </c>
      <c r="C100" s="57" t="s">
        <v>284</v>
      </c>
      <c r="D100" s="80">
        <v>3600</v>
      </c>
      <c r="E100" s="80">
        <v>3600</v>
      </c>
      <c r="F100" s="80">
        <v>3600</v>
      </c>
      <c r="G100" s="80">
        <v>3600</v>
      </c>
      <c r="H100" s="80">
        <f t="shared" si="33"/>
        <v>1260</v>
      </c>
      <c r="I100" s="80">
        <f>G100*$I$82</f>
        <v>1260</v>
      </c>
      <c r="J100" s="80">
        <f t="shared" si="35"/>
        <v>360</v>
      </c>
      <c r="K100"/>
      <c r="L100"/>
      <c r="M100"/>
      <c r="N100"/>
      <c r="O100"/>
    </row>
    <row r="101" spans="2:15" outlineLevel="1" x14ac:dyDescent="0.3">
      <c r="B101" s="56" t="s">
        <v>303</v>
      </c>
      <c r="C101" s="57" t="s">
        <v>284</v>
      </c>
      <c r="D101" s="80">
        <v>2200</v>
      </c>
      <c r="E101" s="80">
        <v>0</v>
      </c>
      <c r="F101" s="80">
        <v>2200</v>
      </c>
      <c r="G101" s="80">
        <v>0</v>
      </c>
      <c r="H101" s="80">
        <f t="shared" si="33"/>
        <v>770</v>
      </c>
      <c r="I101" s="80">
        <f t="shared" si="34"/>
        <v>0</v>
      </c>
      <c r="J101" s="80">
        <f t="shared" si="35"/>
        <v>0</v>
      </c>
      <c r="K101"/>
      <c r="L101"/>
      <c r="M101"/>
      <c r="N101"/>
      <c r="O101"/>
    </row>
    <row r="102" spans="2:15" outlineLevel="1" x14ac:dyDescent="0.3">
      <c r="B102" s="56" t="s">
        <v>304</v>
      </c>
      <c r="C102" s="57" t="s">
        <v>284</v>
      </c>
      <c r="D102" s="80">
        <v>2600000</v>
      </c>
      <c r="E102" s="80">
        <v>1000000</v>
      </c>
      <c r="F102" s="80">
        <v>2600000</v>
      </c>
      <c r="G102" s="80">
        <v>1000000</v>
      </c>
      <c r="H102" s="80">
        <f t="shared" si="33"/>
        <v>910000</v>
      </c>
      <c r="I102" s="80">
        <f t="shared" si="34"/>
        <v>350000</v>
      </c>
      <c r="J102" s="80">
        <f t="shared" si="35"/>
        <v>100000</v>
      </c>
      <c r="K102"/>
      <c r="L102"/>
      <c r="M102"/>
      <c r="N102"/>
      <c r="O102"/>
    </row>
    <row r="103" spans="2:15" outlineLevel="1" x14ac:dyDescent="0.3">
      <c r="B103" s="56" t="s">
        <v>305</v>
      </c>
      <c r="C103" s="57" t="s">
        <v>284</v>
      </c>
      <c r="D103" s="80">
        <v>825800</v>
      </c>
      <c r="E103" s="80">
        <v>310300</v>
      </c>
      <c r="F103" s="80">
        <v>825800</v>
      </c>
      <c r="G103" s="80">
        <v>310300</v>
      </c>
      <c r="H103" s="80">
        <f t="shared" si="33"/>
        <v>289030</v>
      </c>
      <c r="I103" s="80">
        <f t="shared" si="34"/>
        <v>108605</v>
      </c>
      <c r="J103" s="80">
        <f t="shared" si="35"/>
        <v>31030</v>
      </c>
      <c r="K103"/>
      <c r="L103"/>
      <c r="M103"/>
      <c r="N103"/>
      <c r="O103"/>
    </row>
    <row r="104" spans="2:15" outlineLevel="1" x14ac:dyDescent="0.3">
      <c r="B104" s="56" t="s">
        <v>306</v>
      </c>
      <c r="C104" s="57" t="s">
        <v>284</v>
      </c>
      <c r="D104" s="80">
        <v>62000</v>
      </c>
      <c r="E104" s="80">
        <v>10200</v>
      </c>
      <c r="F104" s="80">
        <v>62000</v>
      </c>
      <c r="G104" s="80">
        <v>10200</v>
      </c>
      <c r="H104" s="80">
        <f t="shared" si="33"/>
        <v>21700</v>
      </c>
      <c r="I104" s="80">
        <f t="shared" si="34"/>
        <v>3570</v>
      </c>
      <c r="J104" s="80">
        <f t="shared" si="35"/>
        <v>1020</v>
      </c>
      <c r="K104"/>
      <c r="L104"/>
      <c r="M104"/>
      <c r="N104"/>
      <c r="O104"/>
    </row>
    <row r="105" spans="2:15" outlineLevel="1" x14ac:dyDescent="0.3">
      <c r="B105" s="56" t="s">
        <v>307</v>
      </c>
      <c r="C105" s="57" t="s">
        <v>284</v>
      </c>
      <c r="D105" s="80">
        <v>80500</v>
      </c>
      <c r="E105" s="80">
        <v>29000</v>
      </c>
      <c r="F105" s="80">
        <v>80500</v>
      </c>
      <c r="G105" s="80">
        <v>29000</v>
      </c>
      <c r="H105" s="80">
        <f t="shared" si="33"/>
        <v>28175</v>
      </c>
      <c r="I105" s="80">
        <f t="shared" si="34"/>
        <v>10150</v>
      </c>
      <c r="J105" s="80">
        <f t="shared" si="35"/>
        <v>2900</v>
      </c>
      <c r="K105"/>
      <c r="L105"/>
      <c r="M105"/>
      <c r="N105"/>
      <c r="O105"/>
    </row>
    <row r="106" spans="2:15" outlineLevel="1" x14ac:dyDescent="0.3">
      <c r="B106" s="56" t="s">
        <v>308</v>
      </c>
      <c r="C106" s="57" t="s">
        <v>284</v>
      </c>
      <c r="D106" s="80">
        <v>2500000</v>
      </c>
      <c r="E106" s="80">
        <v>722400</v>
      </c>
      <c r="F106" s="80">
        <v>2500000</v>
      </c>
      <c r="G106" s="80">
        <v>722400</v>
      </c>
      <c r="H106" s="80">
        <f t="shared" si="33"/>
        <v>875000</v>
      </c>
      <c r="I106" s="80">
        <f t="shared" si="34"/>
        <v>252839.99999999997</v>
      </c>
      <c r="J106" s="80">
        <f t="shared" si="35"/>
        <v>72240</v>
      </c>
      <c r="K106"/>
      <c r="L106"/>
      <c r="M106"/>
      <c r="N106"/>
      <c r="O106"/>
    </row>
    <row r="107" spans="2:15" outlineLevel="1" x14ac:dyDescent="0.3">
      <c r="B107" s="56" t="s">
        <v>309</v>
      </c>
      <c r="C107" s="57" t="s">
        <v>284</v>
      </c>
      <c r="D107" s="80">
        <v>363600</v>
      </c>
      <c r="E107" s="80">
        <v>190700</v>
      </c>
      <c r="F107" s="80">
        <v>363600</v>
      </c>
      <c r="G107" s="80">
        <v>190700</v>
      </c>
      <c r="H107" s="80">
        <f t="shared" si="33"/>
        <v>127259.99999999999</v>
      </c>
      <c r="I107" s="80">
        <f t="shared" si="34"/>
        <v>66745</v>
      </c>
      <c r="J107" s="80">
        <f t="shared" si="35"/>
        <v>19070</v>
      </c>
      <c r="K107"/>
      <c r="L107"/>
      <c r="M107"/>
      <c r="N107"/>
      <c r="O107"/>
    </row>
    <row r="108" spans="2:15" outlineLevel="1" x14ac:dyDescent="0.3">
      <c r="B108" s="56" t="s">
        <v>310</v>
      </c>
      <c r="C108" s="57" t="s">
        <v>284</v>
      </c>
      <c r="D108" s="80">
        <v>0</v>
      </c>
      <c r="E108" s="80">
        <v>0</v>
      </c>
      <c r="F108" s="80">
        <v>0</v>
      </c>
      <c r="G108" s="80">
        <v>0</v>
      </c>
      <c r="H108" s="80">
        <f t="shared" si="33"/>
        <v>0</v>
      </c>
      <c r="I108" s="80">
        <f t="shared" si="34"/>
        <v>0</v>
      </c>
      <c r="J108" s="80">
        <f t="shared" si="35"/>
        <v>0</v>
      </c>
      <c r="K108"/>
      <c r="L108"/>
      <c r="M108"/>
      <c r="N108"/>
      <c r="O108"/>
    </row>
    <row r="109" spans="2:15" outlineLevel="1" x14ac:dyDescent="0.3">
      <c r="B109" s="56" t="s">
        <v>311</v>
      </c>
      <c r="C109" s="59">
        <v>0.17</v>
      </c>
      <c r="D109" s="124">
        <v>11800</v>
      </c>
      <c r="E109" s="80">
        <v>7200</v>
      </c>
      <c r="F109" s="80">
        <v>0</v>
      </c>
      <c r="G109" s="80">
        <v>0</v>
      </c>
      <c r="H109" s="80">
        <f t="shared" si="33"/>
        <v>0</v>
      </c>
      <c r="I109" s="80">
        <f t="shared" si="34"/>
        <v>0</v>
      </c>
      <c r="J109" s="80">
        <f t="shared" si="35"/>
        <v>0</v>
      </c>
      <c r="K109"/>
      <c r="L109"/>
      <c r="M109"/>
      <c r="N109"/>
      <c r="O109"/>
    </row>
    <row r="110" spans="2:15" outlineLevel="1" x14ac:dyDescent="0.3">
      <c r="B110" s="56" t="s">
        <v>312</v>
      </c>
      <c r="C110" s="57" t="s">
        <v>284</v>
      </c>
      <c r="D110" s="80">
        <v>8000</v>
      </c>
      <c r="E110" s="80">
        <v>8000</v>
      </c>
      <c r="F110" s="80">
        <v>8000</v>
      </c>
      <c r="G110" s="80">
        <v>8000</v>
      </c>
      <c r="H110" s="80">
        <f t="shared" si="33"/>
        <v>2800</v>
      </c>
      <c r="I110" s="80">
        <f t="shared" si="34"/>
        <v>2800</v>
      </c>
      <c r="J110" s="80">
        <f>G110*$J$82</f>
        <v>800</v>
      </c>
      <c r="K110"/>
      <c r="L110"/>
      <c r="M110"/>
      <c r="N110"/>
      <c r="O110"/>
    </row>
    <row r="111" spans="2:15" outlineLevel="1" x14ac:dyDescent="0.3">
      <c r="B111" s="56" t="s">
        <v>313</v>
      </c>
      <c r="C111" s="57" t="s">
        <v>284</v>
      </c>
      <c r="D111" s="80">
        <v>80900</v>
      </c>
      <c r="E111" s="80">
        <v>0</v>
      </c>
      <c r="F111" s="80">
        <v>80900</v>
      </c>
      <c r="G111" s="80">
        <v>0</v>
      </c>
      <c r="H111" s="80">
        <f t="shared" si="33"/>
        <v>28315</v>
      </c>
      <c r="I111" s="80">
        <f t="shared" si="34"/>
        <v>0</v>
      </c>
      <c r="J111" s="80">
        <f t="shared" si="35"/>
        <v>0</v>
      </c>
      <c r="K111"/>
      <c r="L111"/>
      <c r="M111"/>
      <c r="N111"/>
      <c r="O111"/>
    </row>
    <row r="112" spans="2:15" outlineLevel="1" x14ac:dyDescent="0.3">
      <c r="B112" s="56" t="s">
        <v>314</v>
      </c>
      <c r="C112" s="58">
        <v>1.9</v>
      </c>
      <c r="D112" s="80">
        <v>1000000</v>
      </c>
      <c r="E112" s="80">
        <v>474000</v>
      </c>
      <c r="F112" s="80">
        <v>40600</v>
      </c>
      <c r="G112" s="80">
        <v>15000</v>
      </c>
      <c r="H112" s="80">
        <f t="shared" si="33"/>
        <v>14210</v>
      </c>
      <c r="I112" s="80">
        <f t="shared" si="34"/>
        <v>5250</v>
      </c>
      <c r="J112" s="80">
        <f t="shared" si="35"/>
        <v>1500</v>
      </c>
      <c r="K112"/>
      <c r="L112"/>
      <c r="M112"/>
      <c r="N112"/>
      <c r="O112"/>
    </row>
    <row r="113" spans="2:15" outlineLevel="1" x14ac:dyDescent="0.3">
      <c r="B113" s="56" t="s">
        <v>315</v>
      </c>
      <c r="C113" s="57" t="s">
        <v>316</v>
      </c>
      <c r="D113" s="80">
        <v>2300000</v>
      </c>
      <c r="E113" s="80">
        <v>1400000</v>
      </c>
      <c r="F113" s="80">
        <v>508000</v>
      </c>
      <c r="G113" s="80">
        <v>249000</v>
      </c>
      <c r="H113" s="80">
        <f t="shared" si="33"/>
        <v>177800</v>
      </c>
      <c r="I113" s="80">
        <f t="shared" si="34"/>
        <v>87150</v>
      </c>
      <c r="J113" s="80">
        <f t="shared" si="35"/>
        <v>24900</v>
      </c>
      <c r="K113"/>
      <c r="L113"/>
      <c r="M113"/>
      <c r="N113"/>
      <c r="O113"/>
    </row>
    <row r="114" spans="2:15" outlineLevel="1" x14ac:dyDescent="0.3">
      <c r="B114" s="56">
        <v>120740</v>
      </c>
      <c r="C114" s="57" t="s">
        <v>284</v>
      </c>
      <c r="D114" s="80">
        <v>68100</v>
      </c>
      <c r="E114" s="80">
        <v>21000</v>
      </c>
      <c r="F114" s="80">
        <v>68100</v>
      </c>
      <c r="G114" s="80">
        <v>2100</v>
      </c>
      <c r="H114" s="80">
        <f t="shared" si="33"/>
        <v>23835</v>
      </c>
      <c r="I114" s="80">
        <f t="shared" si="34"/>
        <v>735</v>
      </c>
      <c r="J114" s="80">
        <f t="shared" si="35"/>
        <v>210</v>
      </c>
      <c r="K114"/>
      <c r="L114"/>
      <c r="M114"/>
      <c r="N114"/>
      <c r="O114"/>
    </row>
    <row r="115" spans="2:15" outlineLevel="1" x14ac:dyDescent="0.3">
      <c r="B115" s="56">
        <v>120750</v>
      </c>
      <c r="C115" s="57" t="s">
        <v>284</v>
      </c>
      <c r="D115" s="80">
        <v>80300000</v>
      </c>
      <c r="E115" s="80">
        <v>30500000</v>
      </c>
      <c r="F115" s="80">
        <v>80300000</v>
      </c>
      <c r="G115" s="80">
        <v>30500000</v>
      </c>
      <c r="H115" s="80">
        <f t="shared" si="33"/>
        <v>28105000</v>
      </c>
      <c r="I115" s="80">
        <f t="shared" si="34"/>
        <v>10675000</v>
      </c>
      <c r="J115" s="80">
        <f t="shared" si="35"/>
        <v>3050000</v>
      </c>
      <c r="K115"/>
      <c r="L115"/>
      <c r="M115"/>
      <c r="N115"/>
      <c r="O115"/>
    </row>
    <row r="116" spans="2:15" outlineLevel="1" x14ac:dyDescent="0.3">
      <c r="B116" s="56">
        <v>120791</v>
      </c>
      <c r="C116" s="59">
        <v>0.02</v>
      </c>
      <c r="D116" s="80">
        <v>0</v>
      </c>
      <c r="E116" s="80">
        <v>0</v>
      </c>
      <c r="F116" s="80">
        <v>0</v>
      </c>
      <c r="G116" s="80">
        <v>0</v>
      </c>
      <c r="H116" s="80">
        <f t="shared" si="33"/>
        <v>0</v>
      </c>
      <c r="I116" s="80">
        <f t="shared" si="34"/>
        <v>0</v>
      </c>
      <c r="J116" s="80">
        <f t="shared" si="35"/>
        <v>0</v>
      </c>
      <c r="K116"/>
      <c r="L116"/>
      <c r="M116"/>
      <c r="N116"/>
      <c r="O116"/>
    </row>
    <row r="117" spans="2:15" outlineLevel="1" x14ac:dyDescent="0.3">
      <c r="B117" s="56">
        <v>121190</v>
      </c>
      <c r="C117" s="57" t="s">
        <v>317</v>
      </c>
      <c r="D117" s="80">
        <v>1400000</v>
      </c>
      <c r="E117" s="80">
        <v>564300</v>
      </c>
      <c r="F117" s="80">
        <v>1400000</v>
      </c>
      <c r="G117" s="80">
        <v>564300</v>
      </c>
      <c r="H117" s="80">
        <f t="shared" si="33"/>
        <v>489999.99999999994</v>
      </c>
      <c r="I117" s="80">
        <f t="shared" si="34"/>
        <v>197505</v>
      </c>
      <c r="J117" s="80">
        <f t="shared" si="35"/>
        <v>56430</v>
      </c>
      <c r="K117"/>
      <c r="L117"/>
      <c r="M117"/>
      <c r="N117"/>
      <c r="O117"/>
    </row>
    <row r="118" spans="2:15" outlineLevel="1" x14ac:dyDescent="0.3">
      <c r="B118" s="56">
        <v>210330</v>
      </c>
      <c r="C118" s="57" t="s">
        <v>318</v>
      </c>
      <c r="D118" s="80">
        <v>21800000</v>
      </c>
      <c r="E118" s="80">
        <v>8800000</v>
      </c>
      <c r="F118" s="80">
        <v>13000000</v>
      </c>
      <c r="G118" s="80">
        <v>5100000</v>
      </c>
      <c r="H118" s="80">
        <f t="shared" si="33"/>
        <v>4550000</v>
      </c>
      <c r="I118" s="80">
        <f t="shared" si="34"/>
        <v>1785000</v>
      </c>
      <c r="J118" s="80">
        <f t="shared" si="35"/>
        <v>510000</v>
      </c>
      <c r="K118"/>
      <c r="L118"/>
      <c r="M118"/>
      <c r="N118"/>
      <c r="O118"/>
    </row>
    <row r="119" spans="2:15" outlineLevel="1" x14ac:dyDescent="0.3">
      <c r="B119" s="200" t="s">
        <v>319</v>
      </c>
      <c r="C119" s="201"/>
      <c r="D119" s="202"/>
      <c r="E119" s="114">
        <f t="shared" ref="E119:J119" si="36">SUM(E84:E118)</f>
        <v>44698600</v>
      </c>
      <c r="F119" s="114">
        <f t="shared" si="36"/>
        <v>103211300</v>
      </c>
      <c r="G119" s="114">
        <f t="shared" si="36"/>
        <v>39212300</v>
      </c>
      <c r="H119" s="114">
        <f t="shared" si="36"/>
        <v>36123955</v>
      </c>
      <c r="I119" s="114">
        <f t="shared" si="36"/>
        <v>13724305</v>
      </c>
      <c r="J119" s="114">
        <f t="shared" si="36"/>
        <v>3921230</v>
      </c>
      <c r="K119"/>
      <c r="L119"/>
      <c r="M119"/>
      <c r="N119"/>
      <c r="O119"/>
    </row>
    <row r="120" spans="2:15" ht="15" customHeight="1" x14ac:dyDescent="0.3">
      <c r="M120"/>
      <c r="N120"/>
      <c r="O120"/>
    </row>
    <row r="121" spans="2:15" ht="15.6" x14ac:dyDescent="0.3">
      <c r="B121" s="49" t="s">
        <v>320</v>
      </c>
      <c r="C121" s="49" t="s">
        <v>32</v>
      </c>
      <c r="D121" s="49"/>
      <c r="E121" s="49"/>
      <c r="F121" s="199" t="s">
        <v>336</v>
      </c>
      <c r="G121" s="199"/>
      <c r="H121" s="98" t="s">
        <v>328</v>
      </c>
    </row>
    <row r="122" spans="2:15" ht="15.6" outlineLevel="1" x14ac:dyDescent="0.3">
      <c r="B122" s="50" t="s">
        <v>323</v>
      </c>
      <c r="C122" s="51" t="s">
        <v>337</v>
      </c>
      <c r="D122" s="50"/>
      <c r="E122" s="50"/>
      <c r="F122" s="52">
        <v>0.3</v>
      </c>
      <c r="G122" s="52">
        <v>0.3</v>
      </c>
      <c r="H122" s="52" t="s">
        <v>338</v>
      </c>
    </row>
    <row r="123" spans="2:15" ht="28.8" outlineLevel="1" x14ac:dyDescent="0.3">
      <c r="B123" s="53" t="s">
        <v>271</v>
      </c>
      <c r="C123" s="54" t="s">
        <v>272</v>
      </c>
      <c r="D123" s="55" t="s">
        <v>324</v>
      </c>
      <c r="E123" s="53" t="s">
        <v>273</v>
      </c>
      <c r="F123" s="54" t="s">
        <v>325</v>
      </c>
      <c r="G123" s="54" t="s">
        <v>326</v>
      </c>
      <c r="H123" s="54" t="s">
        <v>276</v>
      </c>
      <c r="I123" s="125"/>
    </row>
    <row r="124" spans="2:15" outlineLevel="1" x14ac:dyDescent="0.3">
      <c r="B124" s="56" t="s">
        <v>281</v>
      </c>
      <c r="C124" s="57" t="s">
        <v>282</v>
      </c>
      <c r="D124" s="80">
        <v>616400</v>
      </c>
      <c r="E124" s="80">
        <v>352400</v>
      </c>
      <c r="F124" s="80">
        <f>D124*$F$122</f>
        <v>184920</v>
      </c>
      <c r="G124" s="80">
        <f>E124*$G$122</f>
        <v>105720</v>
      </c>
      <c r="H124" s="80">
        <v>0</v>
      </c>
      <c r="I124" s="125"/>
    </row>
    <row r="125" spans="2:15" outlineLevel="1" x14ac:dyDescent="0.3">
      <c r="B125" s="56" t="s">
        <v>283</v>
      </c>
      <c r="C125" s="57" t="s">
        <v>284</v>
      </c>
      <c r="D125" s="80">
        <v>1400000</v>
      </c>
      <c r="E125" s="80">
        <v>500500</v>
      </c>
      <c r="F125" s="80">
        <f t="shared" ref="F125:F158" si="37">D125*$F$122</f>
        <v>420000</v>
      </c>
      <c r="G125" s="80">
        <f t="shared" ref="G125:G158" si="38">E125*$G$122</f>
        <v>150150</v>
      </c>
      <c r="H125" s="80">
        <v>0</v>
      </c>
    </row>
    <row r="126" spans="2:15" outlineLevel="1" x14ac:dyDescent="0.3">
      <c r="B126" s="56" t="s">
        <v>285</v>
      </c>
      <c r="C126" s="57" t="s">
        <v>284</v>
      </c>
      <c r="D126" s="80">
        <v>3300000</v>
      </c>
      <c r="E126" s="80">
        <v>1200000</v>
      </c>
      <c r="F126" s="80">
        <f t="shared" si="37"/>
        <v>990000</v>
      </c>
      <c r="G126" s="80">
        <f t="shared" si="38"/>
        <v>360000</v>
      </c>
      <c r="H126" s="80">
        <v>0</v>
      </c>
    </row>
    <row r="127" spans="2:15" outlineLevel="1" x14ac:dyDescent="0.3">
      <c r="B127" s="56" t="s">
        <v>286</v>
      </c>
      <c r="C127" s="57" t="s">
        <v>287</v>
      </c>
      <c r="D127" s="80">
        <v>46600000</v>
      </c>
      <c r="E127" s="80">
        <v>16900000</v>
      </c>
      <c r="F127" s="80">
        <f t="shared" si="37"/>
        <v>13980000</v>
      </c>
      <c r="G127" s="80">
        <f t="shared" si="38"/>
        <v>5070000</v>
      </c>
      <c r="H127" s="80">
        <v>0</v>
      </c>
    </row>
    <row r="128" spans="2:15" outlineLevel="1" x14ac:dyDescent="0.3">
      <c r="B128" s="56" t="s">
        <v>288</v>
      </c>
      <c r="C128" s="57" t="s">
        <v>289</v>
      </c>
      <c r="D128" s="80">
        <v>53200000</v>
      </c>
      <c r="E128" s="80">
        <v>21800000</v>
      </c>
      <c r="F128" s="80">
        <f t="shared" si="37"/>
        <v>15960000</v>
      </c>
      <c r="G128" s="80">
        <f t="shared" si="38"/>
        <v>6540000</v>
      </c>
      <c r="H128" s="80">
        <v>0</v>
      </c>
    </row>
    <row r="129" spans="2:8" outlineLevel="1" x14ac:dyDescent="0.3">
      <c r="B129" s="56" t="s">
        <v>290</v>
      </c>
      <c r="C129" s="57" t="s">
        <v>284</v>
      </c>
      <c r="D129" s="80">
        <v>0</v>
      </c>
      <c r="E129" s="80">
        <v>0</v>
      </c>
      <c r="F129" s="80">
        <f t="shared" si="37"/>
        <v>0</v>
      </c>
      <c r="G129" s="80">
        <f t="shared" si="38"/>
        <v>0</v>
      </c>
      <c r="H129" s="80">
        <v>0</v>
      </c>
    </row>
    <row r="130" spans="2:8" outlineLevel="1" x14ac:dyDescent="0.3">
      <c r="B130" s="56" t="s">
        <v>291</v>
      </c>
      <c r="C130" s="57" t="s">
        <v>284</v>
      </c>
      <c r="D130" s="80">
        <v>0</v>
      </c>
      <c r="E130" s="80">
        <v>0</v>
      </c>
      <c r="F130" s="80">
        <f t="shared" si="37"/>
        <v>0</v>
      </c>
      <c r="G130" s="80">
        <f t="shared" si="38"/>
        <v>0</v>
      </c>
      <c r="H130" s="80">
        <v>0</v>
      </c>
    </row>
    <row r="131" spans="2:8" outlineLevel="1" x14ac:dyDescent="0.3">
      <c r="B131" s="56" t="s">
        <v>292</v>
      </c>
      <c r="C131" s="57" t="s">
        <v>284</v>
      </c>
      <c r="D131" s="80">
        <v>538200</v>
      </c>
      <c r="E131" s="80">
        <v>170500</v>
      </c>
      <c r="F131" s="80">
        <f t="shared" si="37"/>
        <v>161460</v>
      </c>
      <c r="G131" s="80">
        <f t="shared" si="38"/>
        <v>51150</v>
      </c>
      <c r="H131" s="80">
        <v>0</v>
      </c>
    </row>
    <row r="132" spans="2:8" outlineLevel="1" x14ac:dyDescent="0.3">
      <c r="B132" s="56" t="s">
        <v>293</v>
      </c>
      <c r="C132" s="57" t="s">
        <v>284</v>
      </c>
      <c r="D132" s="80">
        <v>48300</v>
      </c>
      <c r="E132" s="80">
        <v>36600</v>
      </c>
      <c r="F132" s="80">
        <f t="shared" si="37"/>
        <v>14490</v>
      </c>
      <c r="G132" s="80">
        <f t="shared" si="38"/>
        <v>10980</v>
      </c>
      <c r="H132" s="80">
        <v>0</v>
      </c>
    </row>
    <row r="133" spans="2:8" outlineLevel="1" x14ac:dyDescent="0.3">
      <c r="B133" s="56" t="s">
        <v>294</v>
      </c>
      <c r="C133" s="57" t="s">
        <v>284</v>
      </c>
      <c r="D133" s="80">
        <v>378000</v>
      </c>
      <c r="E133" s="80">
        <v>164600</v>
      </c>
      <c r="F133" s="80">
        <f t="shared" si="37"/>
        <v>113400</v>
      </c>
      <c r="G133" s="80">
        <f t="shared" si="38"/>
        <v>49380</v>
      </c>
      <c r="H133" s="80">
        <v>0</v>
      </c>
    </row>
    <row r="134" spans="2:8" outlineLevel="1" x14ac:dyDescent="0.3">
      <c r="B134" s="56" t="s">
        <v>295</v>
      </c>
      <c r="C134" s="57" t="s">
        <v>284</v>
      </c>
      <c r="D134" s="80">
        <v>317900</v>
      </c>
      <c r="E134" s="80">
        <v>94900</v>
      </c>
      <c r="F134" s="80">
        <f t="shared" si="37"/>
        <v>95370</v>
      </c>
      <c r="G134" s="80">
        <f t="shared" si="38"/>
        <v>28470</v>
      </c>
      <c r="H134" s="80">
        <v>0</v>
      </c>
    </row>
    <row r="135" spans="2:8" outlineLevel="1" x14ac:dyDescent="0.3">
      <c r="B135" s="56" t="s">
        <v>296</v>
      </c>
      <c r="C135" s="57" t="s">
        <v>284</v>
      </c>
      <c r="D135" s="80">
        <v>31800</v>
      </c>
      <c r="E135" s="80">
        <v>19100</v>
      </c>
      <c r="F135" s="80">
        <f t="shared" si="37"/>
        <v>9540</v>
      </c>
      <c r="G135" s="80">
        <f t="shared" si="38"/>
        <v>5730</v>
      </c>
      <c r="H135" s="80">
        <v>0</v>
      </c>
    </row>
    <row r="136" spans="2:8" outlineLevel="1" x14ac:dyDescent="0.3">
      <c r="B136" s="56" t="s">
        <v>297</v>
      </c>
      <c r="C136" s="57" t="s">
        <v>284</v>
      </c>
      <c r="D136" s="80">
        <v>17700</v>
      </c>
      <c r="E136" s="80">
        <v>5900</v>
      </c>
      <c r="F136" s="80">
        <f t="shared" si="37"/>
        <v>5310</v>
      </c>
      <c r="G136" s="80">
        <f t="shared" si="38"/>
        <v>1770</v>
      </c>
      <c r="H136" s="80">
        <v>0</v>
      </c>
    </row>
    <row r="137" spans="2:8" outlineLevel="1" x14ac:dyDescent="0.3">
      <c r="B137" s="56" t="s">
        <v>298</v>
      </c>
      <c r="C137" s="57" t="s">
        <v>284</v>
      </c>
      <c r="D137" s="80">
        <v>12000</v>
      </c>
      <c r="E137" s="80">
        <v>7200</v>
      </c>
      <c r="F137" s="80">
        <f t="shared" si="37"/>
        <v>3600</v>
      </c>
      <c r="G137" s="80">
        <f t="shared" si="38"/>
        <v>2160</v>
      </c>
      <c r="H137" s="80">
        <v>0</v>
      </c>
    </row>
    <row r="138" spans="2:8" outlineLevel="1" x14ac:dyDescent="0.3">
      <c r="B138" s="56" t="s">
        <v>299</v>
      </c>
      <c r="C138" s="57" t="s">
        <v>284</v>
      </c>
      <c r="D138" s="80">
        <v>0</v>
      </c>
      <c r="E138" s="80">
        <v>0</v>
      </c>
      <c r="F138" s="80">
        <f t="shared" si="37"/>
        <v>0</v>
      </c>
      <c r="G138" s="80">
        <f t="shared" si="38"/>
        <v>0</v>
      </c>
      <c r="H138" s="80">
        <v>0</v>
      </c>
    </row>
    <row r="139" spans="2:8" outlineLevel="1" x14ac:dyDescent="0.3">
      <c r="B139" s="56" t="s">
        <v>300</v>
      </c>
      <c r="C139" s="57" t="s">
        <v>301</v>
      </c>
      <c r="D139" s="80">
        <v>0</v>
      </c>
      <c r="E139" s="80">
        <v>0</v>
      </c>
      <c r="F139" s="80">
        <f t="shared" si="37"/>
        <v>0</v>
      </c>
      <c r="G139" s="80">
        <f t="shared" si="38"/>
        <v>0</v>
      </c>
      <c r="H139" s="80">
        <v>0</v>
      </c>
    </row>
    <row r="140" spans="2:8" outlineLevel="1" x14ac:dyDescent="0.3">
      <c r="B140" s="56" t="s">
        <v>302</v>
      </c>
      <c r="C140" s="57" t="s">
        <v>284</v>
      </c>
      <c r="D140" s="80">
        <v>352700</v>
      </c>
      <c r="E140" s="80">
        <v>89100</v>
      </c>
      <c r="F140" s="80">
        <f t="shared" si="37"/>
        <v>105810</v>
      </c>
      <c r="G140" s="80">
        <f t="shared" si="38"/>
        <v>26730</v>
      </c>
      <c r="H140" s="80">
        <v>0</v>
      </c>
    </row>
    <row r="141" spans="2:8" outlineLevel="1" x14ac:dyDescent="0.3">
      <c r="B141" s="56" t="s">
        <v>303</v>
      </c>
      <c r="C141" s="57" t="s">
        <v>284</v>
      </c>
      <c r="D141" s="80">
        <v>4800</v>
      </c>
      <c r="E141" s="80">
        <v>0</v>
      </c>
      <c r="F141" s="80">
        <f t="shared" si="37"/>
        <v>1440</v>
      </c>
      <c r="G141" s="80">
        <f t="shared" si="38"/>
        <v>0</v>
      </c>
      <c r="H141" s="80">
        <v>0</v>
      </c>
    </row>
    <row r="142" spans="2:8" outlineLevel="1" x14ac:dyDescent="0.3">
      <c r="B142" s="56" t="s">
        <v>304</v>
      </c>
      <c r="C142" s="57" t="s">
        <v>284</v>
      </c>
      <c r="D142" s="80">
        <v>110000</v>
      </c>
      <c r="E142" s="80">
        <v>36800</v>
      </c>
      <c r="F142" s="80">
        <f t="shared" si="37"/>
        <v>33000</v>
      </c>
      <c r="G142" s="80">
        <f t="shared" si="38"/>
        <v>11040</v>
      </c>
      <c r="H142" s="80">
        <v>0</v>
      </c>
    </row>
    <row r="143" spans="2:8" outlineLevel="1" x14ac:dyDescent="0.3">
      <c r="B143" s="56" t="s">
        <v>305</v>
      </c>
      <c r="C143" s="57" t="s">
        <v>284</v>
      </c>
      <c r="D143" s="80">
        <v>0</v>
      </c>
      <c r="E143" s="80">
        <v>0</v>
      </c>
      <c r="F143" s="80">
        <f t="shared" si="37"/>
        <v>0</v>
      </c>
      <c r="G143" s="80">
        <f t="shared" si="38"/>
        <v>0</v>
      </c>
      <c r="H143" s="80">
        <v>0</v>
      </c>
    </row>
    <row r="144" spans="2:8" outlineLevel="1" x14ac:dyDescent="0.3">
      <c r="B144" s="56" t="s">
        <v>306</v>
      </c>
      <c r="C144" s="57" t="s">
        <v>284</v>
      </c>
      <c r="D144" s="80">
        <v>50300</v>
      </c>
      <c r="E144" s="80">
        <v>20400</v>
      </c>
      <c r="F144" s="80">
        <f t="shared" si="37"/>
        <v>15090</v>
      </c>
      <c r="G144" s="80">
        <f t="shared" si="38"/>
        <v>6120</v>
      </c>
      <c r="H144" s="80">
        <v>0</v>
      </c>
    </row>
    <row r="145" spans="2:8" outlineLevel="1" x14ac:dyDescent="0.3">
      <c r="B145" s="56" t="s">
        <v>307</v>
      </c>
      <c r="C145" s="57" t="s">
        <v>284</v>
      </c>
      <c r="D145" s="80">
        <v>134200</v>
      </c>
      <c r="E145" s="80">
        <v>41800</v>
      </c>
      <c r="F145" s="80">
        <f t="shared" si="37"/>
        <v>40260</v>
      </c>
      <c r="G145" s="80">
        <f t="shared" si="38"/>
        <v>12540</v>
      </c>
      <c r="H145" s="80">
        <v>0</v>
      </c>
    </row>
    <row r="146" spans="2:8" outlineLevel="1" x14ac:dyDescent="0.3">
      <c r="B146" s="56" t="s">
        <v>308</v>
      </c>
      <c r="C146" s="57" t="s">
        <v>284</v>
      </c>
      <c r="D146" s="80">
        <v>1900000</v>
      </c>
      <c r="E146" s="80">
        <v>682100</v>
      </c>
      <c r="F146" s="80">
        <f t="shared" si="37"/>
        <v>570000</v>
      </c>
      <c r="G146" s="80">
        <f t="shared" si="38"/>
        <v>204630</v>
      </c>
      <c r="H146" s="80">
        <v>0</v>
      </c>
    </row>
    <row r="147" spans="2:8" outlineLevel="1" x14ac:dyDescent="0.3">
      <c r="B147" s="56" t="s">
        <v>309</v>
      </c>
      <c r="C147" s="57" t="s">
        <v>284</v>
      </c>
      <c r="D147" s="80">
        <v>80100</v>
      </c>
      <c r="E147" s="80">
        <v>17400</v>
      </c>
      <c r="F147" s="80">
        <f t="shared" si="37"/>
        <v>24030</v>
      </c>
      <c r="G147" s="80">
        <f t="shared" si="38"/>
        <v>5220</v>
      </c>
      <c r="H147" s="80">
        <v>0</v>
      </c>
    </row>
    <row r="148" spans="2:8" outlineLevel="1" x14ac:dyDescent="0.3">
      <c r="B148" s="56" t="s">
        <v>310</v>
      </c>
      <c r="C148" s="57" t="s">
        <v>284</v>
      </c>
      <c r="D148" s="80">
        <v>51400000</v>
      </c>
      <c r="E148" s="80">
        <v>19200000</v>
      </c>
      <c r="F148" s="80">
        <f t="shared" si="37"/>
        <v>15420000</v>
      </c>
      <c r="G148" s="80">
        <f t="shared" si="38"/>
        <v>5760000</v>
      </c>
      <c r="H148" s="80">
        <v>0</v>
      </c>
    </row>
    <row r="149" spans="2:8" outlineLevel="1" x14ac:dyDescent="0.3">
      <c r="B149" s="56" t="s">
        <v>311</v>
      </c>
      <c r="C149" s="59">
        <v>0.17</v>
      </c>
      <c r="D149" s="80">
        <v>5500000</v>
      </c>
      <c r="E149" s="80">
        <v>2200000</v>
      </c>
      <c r="F149" s="80">
        <f t="shared" si="37"/>
        <v>1650000</v>
      </c>
      <c r="G149" s="80">
        <f t="shared" si="38"/>
        <v>660000</v>
      </c>
      <c r="H149" s="80">
        <v>0</v>
      </c>
    </row>
    <row r="150" spans="2:8" outlineLevel="1" x14ac:dyDescent="0.3">
      <c r="B150" s="56" t="s">
        <v>312</v>
      </c>
      <c r="C150" s="57" t="s">
        <v>284</v>
      </c>
      <c r="D150" s="80">
        <v>170100</v>
      </c>
      <c r="E150" s="80">
        <v>9900</v>
      </c>
      <c r="F150" s="80">
        <f t="shared" si="37"/>
        <v>51030</v>
      </c>
      <c r="G150" s="80">
        <f t="shared" si="38"/>
        <v>2970</v>
      </c>
      <c r="H150" s="80">
        <v>0</v>
      </c>
    </row>
    <row r="151" spans="2:8" outlineLevel="1" x14ac:dyDescent="0.3">
      <c r="B151" s="56" t="s">
        <v>313</v>
      </c>
      <c r="C151" s="57" t="s">
        <v>284</v>
      </c>
      <c r="D151" s="80">
        <v>580200</v>
      </c>
      <c r="E151" s="80">
        <v>85200</v>
      </c>
      <c r="F151" s="80">
        <f t="shared" si="37"/>
        <v>174060</v>
      </c>
      <c r="G151" s="80">
        <f t="shared" si="38"/>
        <v>25560</v>
      </c>
      <c r="H151" s="80">
        <v>0</v>
      </c>
    </row>
    <row r="152" spans="2:8" outlineLevel="1" x14ac:dyDescent="0.3">
      <c r="B152" s="56" t="s">
        <v>314</v>
      </c>
      <c r="C152" s="58">
        <v>1.9</v>
      </c>
      <c r="D152" s="80">
        <v>2500000</v>
      </c>
      <c r="E152" s="80">
        <v>1400000</v>
      </c>
      <c r="F152" s="80">
        <f t="shared" si="37"/>
        <v>750000</v>
      </c>
      <c r="G152" s="80">
        <f t="shared" si="38"/>
        <v>420000</v>
      </c>
      <c r="H152" s="80">
        <v>0</v>
      </c>
    </row>
    <row r="153" spans="2:8" outlineLevel="1" x14ac:dyDescent="0.3">
      <c r="B153" s="56" t="s">
        <v>315</v>
      </c>
      <c r="C153" s="57" t="s">
        <v>316</v>
      </c>
      <c r="D153" s="80">
        <v>2200000</v>
      </c>
      <c r="E153" s="80">
        <v>939700</v>
      </c>
      <c r="F153" s="80">
        <f t="shared" si="37"/>
        <v>660000</v>
      </c>
      <c r="G153" s="80">
        <f t="shared" si="38"/>
        <v>281910</v>
      </c>
      <c r="H153" s="80">
        <v>0</v>
      </c>
    </row>
    <row r="154" spans="2:8" outlineLevel="1" x14ac:dyDescent="0.3">
      <c r="B154" s="56">
        <v>120740</v>
      </c>
      <c r="C154" s="57" t="s">
        <v>284</v>
      </c>
      <c r="D154" s="80">
        <v>1200000</v>
      </c>
      <c r="E154" s="80">
        <v>482900</v>
      </c>
      <c r="F154" s="80">
        <f t="shared" si="37"/>
        <v>360000</v>
      </c>
      <c r="G154" s="80">
        <f t="shared" si="38"/>
        <v>144870</v>
      </c>
      <c r="H154" s="80">
        <v>0</v>
      </c>
    </row>
    <row r="155" spans="2:8" outlineLevel="1" x14ac:dyDescent="0.3">
      <c r="B155" s="56">
        <v>120750</v>
      </c>
      <c r="C155" s="57" t="s">
        <v>284</v>
      </c>
      <c r="D155" s="80">
        <v>0</v>
      </c>
      <c r="E155" s="80">
        <v>0</v>
      </c>
      <c r="F155" s="80">
        <f t="shared" si="37"/>
        <v>0</v>
      </c>
      <c r="G155" s="80">
        <f t="shared" si="38"/>
        <v>0</v>
      </c>
      <c r="H155" s="80">
        <v>0</v>
      </c>
    </row>
    <row r="156" spans="2:8" outlineLevel="1" x14ac:dyDescent="0.3">
      <c r="B156" s="56">
        <v>120791</v>
      </c>
      <c r="C156" s="59">
        <v>0.02</v>
      </c>
      <c r="D156" s="80">
        <v>0</v>
      </c>
      <c r="E156" s="80">
        <v>0</v>
      </c>
      <c r="F156" s="80">
        <f t="shared" si="37"/>
        <v>0</v>
      </c>
      <c r="G156" s="80">
        <f t="shared" si="38"/>
        <v>0</v>
      </c>
      <c r="H156" s="80">
        <v>0</v>
      </c>
    </row>
    <row r="157" spans="2:8" outlineLevel="1" x14ac:dyDescent="0.3">
      <c r="B157" s="56">
        <v>121190</v>
      </c>
      <c r="C157" s="57" t="s">
        <v>317</v>
      </c>
      <c r="D157" s="80">
        <v>85200</v>
      </c>
      <c r="E157" s="80">
        <v>13000</v>
      </c>
      <c r="F157" s="80">
        <f t="shared" si="37"/>
        <v>25560</v>
      </c>
      <c r="G157" s="80">
        <f t="shared" si="38"/>
        <v>3900</v>
      </c>
      <c r="H157" s="80">
        <v>0</v>
      </c>
    </row>
    <row r="158" spans="2:8" outlineLevel="1" x14ac:dyDescent="0.3">
      <c r="B158" s="56">
        <v>210330</v>
      </c>
      <c r="C158" s="57" t="s">
        <v>318</v>
      </c>
      <c r="D158" s="80">
        <v>108300</v>
      </c>
      <c r="E158" s="80">
        <v>60100</v>
      </c>
      <c r="F158" s="80">
        <f t="shared" si="37"/>
        <v>32490</v>
      </c>
      <c r="G158" s="80">
        <f t="shared" si="38"/>
        <v>18030</v>
      </c>
      <c r="H158" s="80">
        <v>0</v>
      </c>
    </row>
    <row r="159" spans="2:8" outlineLevel="1" x14ac:dyDescent="0.3">
      <c r="B159" s="200" t="s">
        <v>319</v>
      </c>
      <c r="C159" s="201"/>
      <c r="D159" s="202"/>
      <c r="E159" s="114">
        <f>SUM(E124:E158)</f>
        <v>66530100</v>
      </c>
      <c r="F159" s="114">
        <f>SUM(F124:F158)</f>
        <v>51850860</v>
      </c>
      <c r="G159" s="114">
        <f>SUM(G124:G158)</f>
        <v>19959030</v>
      </c>
      <c r="H159" s="114">
        <f>SUM(H124:H158)</f>
        <v>0</v>
      </c>
    </row>
    <row r="160" spans="2:8" x14ac:dyDescent="0.3">
      <c r="B160" s="88"/>
      <c r="C160" s="88"/>
      <c r="D160" s="88"/>
      <c r="E160" s="116"/>
      <c r="F160" s="116"/>
      <c r="G160" s="116"/>
      <c r="H160" s="116"/>
    </row>
    <row r="161" spans="2:9" ht="15.6" x14ac:dyDescent="0.3">
      <c r="B161" s="49" t="s">
        <v>320</v>
      </c>
      <c r="C161" s="49" t="s">
        <v>51</v>
      </c>
      <c r="D161" s="49"/>
      <c r="E161" s="49"/>
      <c r="F161" s="199" t="s">
        <v>321</v>
      </c>
      <c r="G161" s="199"/>
      <c r="H161" s="98" t="s">
        <v>328</v>
      </c>
    </row>
    <row r="162" spans="2:9" ht="15.6" outlineLevel="1" x14ac:dyDescent="0.3">
      <c r="B162" s="50" t="s">
        <v>323</v>
      </c>
      <c r="C162" s="51">
        <v>0.1</v>
      </c>
      <c r="D162" s="50"/>
      <c r="E162" s="50"/>
      <c r="F162" s="52">
        <v>0.1</v>
      </c>
      <c r="G162" s="52">
        <v>0.1</v>
      </c>
      <c r="H162" s="52" t="s">
        <v>338</v>
      </c>
    </row>
    <row r="163" spans="2:9" ht="28.8" outlineLevel="1" x14ac:dyDescent="0.3">
      <c r="B163" s="53" t="s">
        <v>271</v>
      </c>
      <c r="C163" s="54" t="s">
        <v>272</v>
      </c>
      <c r="D163" s="55" t="s">
        <v>324</v>
      </c>
      <c r="E163" s="53" t="s">
        <v>273</v>
      </c>
      <c r="F163" s="54" t="s">
        <v>325</v>
      </c>
      <c r="G163" s="54" t="s">
        <v>326</v>
      </c>
      <c r="H163" s="54" t="s">
        <v>276</v>
      </c>
    </row>
    <row r="164" spans="2:9" outlineLevel="1" x14ac:dyDescent="0.3">
      <c r="B164" s="56" t="s">
        <v>281</v>
      </c>
      <c r="C164" s="57" t="s">
        <v>282</v>
      </c>
      <c r="D164" s="80">
        <v>52820</v>
      </c>
      <c r="E164" s="80">
        <v>16200</v>
      </c>
      <c r="F164" s="80">
        <f>D164*$F$162</f>
        <v>5282</v>
      </c>
      <c r="G164" s="80">
        <f>E164*$G$162</f>
        <v>1620</v>
      </c>
      <c r="H164" s="80">
        <v>0</v>
      </c>
      <c r="I164" s="169"/>
    </row>
    <row r="165" spans="2:9" outlineLevel="1" x14ac:dyDescent="0.3">
      <c r="B165" s="56" t="s">
        <v>283</v>
      </c>
      <c r="C165" s="57" t="s">
        <v>284</v>
      </c>
      <c r="D165" s="80">
        <v>0</v>
      </c>
      <c r="E165" s="80">
        <v>0</v>
      </c>
      <c r="F165" s="80">
        <f t="shared" ref="F165:F198" si="39">D165*$F$162</f>
        <v>0</v>
      </c>
      <c r="G165" s="80">
        <f t="shared" ref="G165:G198" si="40">E165*$G$162</f>
        <v>0</v>
      </c>
      <c r="H165" s="80">
        <v>0</v>
      </c>
    </row>
    <row r="166" spans="2:9" outlineLevel="1" x14ac:dyDescent="0.3">
      <c r="B166" s="56" t="s">
        <v>285</v>
      </c>
      <c r="C166" s="57" t="s">
        <v>284</v>
      </c>
      <c r="D166" s="80">
        <v>0</v>
      </c>
      <c r="E166" s="80">
        <v>0</v>
      </c>
      <c r="F166" s="80">
        <f t="shared" si="39"/>
        <v>0</v>
      </c>
      <c r="G166" s="80">
        <f t="shared" si="40"/>
        <v>0</v>
      </c>
      <c r="H166" s="80">
        <v>0</v>
      </c>
    </row>
    <row r="167" spans="2:9" outlineLevel="1" x14ac:dyDescent="0.3">
      <c r="B167" s="56" t="s">
        <v>286</v>
      </c>
      <c r="C167" s="57" t="s">
        <v>287</v>
      </c>
      <c r="D167" s="80">
        <v>44431</v>
      </c>
      <c r="E167" s="80">
        <v>44400</v>
      </c>
      <c r="F167" s="80">
        <f t="shared" si="39"/>
        <v>4443.1000000000004</v>
      </c>
      <c r="G167" s="80">
        <f t="shared" si="40"/>
        <v>4440</v>
      </c>
      <c r="H167" s="80">
        <v>0</v>
      </c>
    </row>
    <row r="168" spans="2:9" outlineLevel="1" x14ac:dyDescent="0.3">
      <c r="B168" s="56" t="s">
        <v>288</v>
      </c>
      <c r="C168" s="57" t="s">
        <v>289</v>
      </c>
      <c r="D168" s="80">
        <v>5153690</v>
      </c>
      <c r="E168" s="80">
        <v>2900000</v>
      </c>
      <c r="F168" s="80">
        <f t="shared" si="39"/>
        <v>515369</v>
      </c>
      <c r="G168" s="80">
        <f t="shared" si="40"/>
        <v>290000</v>
      </c>
      <c r="H168" s="80">
        <v>0</v>
      </c>
    </row>
    <row r="169" spans="2:9" outlineLevel="1" x14ac:dyDescent="0.3">
      <c r="B169" s="56" t="s">
        <v>290</v>
      </c>
      <c r="C169" s="57" t="s">
        <v>284</v>
      </c>
      <c r="D169" s="80">
        <v>2100</v>
      </c>
      <c r="E169" s="80">
        <v>0</v>
      </c>
      <c r="F169" s="80">
        <f t="shared" si="39"/>
        <v>210</v>
      </c>
      <c r="G169" s="80">
        <f t="shared" si="40"/>
        <v>0</v>
      </c>
      <c r="H169" s="80">
        <v>0</v>
      </c>
    </row>
    <row r="170" spans="2:9" outlineLevel="1" x14ac:dyDescent="0.3">
      <c r="B170" s="56" t="s">
        <v>291</v>
      </c>
      <c r="C170" s="57" t="s">
        <v>284</v>
      </c>
      <c r="D170" s="80">
        <v>0</v>
      </c>
      <c r="E170" s="80">
        <v>0</v>
      </c>
      <c r="F170" s="80">
        <f t="shared" si="39"/>
        <v>0</v>
      </c>
      <c r="G170" s="80">
        <f t="shared" si="40"/>
        <v>0</v>
      </c>
      <c r="H170" s="80">
        <v>0</v>
      </c>
    </row>
    <row r="171" spans="2:9" outlineLevel="1" x14ac:dyDescent="0.3">
      <c r="B171" s="56" t="s">
        <v>292</v>
      </c>
      <c r="C171" s="57" t="s">
        <v>284</v>
      </c>
      <c r="D171" s="80">
        <v>0</v>
      </c>
      <c r="E171" s="80">
        <v>0</v>
      </c>
      <c r="F171" s="80">
        <f t="shared" si="39"/>
        <v>0</v>
      </c>
      <c r="G171" s="80">
        <f t="shared" si="40"/>
        <v>0</v>
      </c>
      <c r="H171" s="80">
        <v>0</v>
      </c>
    </row>
    <row r="172" spans="2:9" outlineLevel="1" x14ac:dyDescent="0.3">
      <c r="B172" s="56" t="s">
        <v>293</v>
      </c>
      <c r="C172" s="57" t="s">
        <v>284</v>
      </c>
      <c r="D172" s="80">
        <v>0</v>
      </c>
      <c r="E172" s="80">
        <v>0</v>
      </c>
      <c r="F172" s="80">
        <f t="shared" si="39"/>
        <v>0</v>
      </c>
      <c r="G172" s="80">
        <f t="shared" si="40"/>
        <v>0</v>
      </c>
      <c r="H172" s="80">
        <v>0</v>
      </c>
    </row>
    <row r="173" spans="2:9" outlineLevel="1" x14ac:dyDescent="0.3">
      <c r="B173" s="56" t="s">
        <v>294</v>
      </c>
      <c r="C173" s="57" t="s">
        <v>284</v>
      </c>
      <c r="D173" s="80">
        <v>0</v>
      </c>
      <c r="E173" s="80">
        <v>0</v>
      </c>
      <c r="F173" s="80">
        <f t="shared" si="39"/>
        <v>0</v>
      </c>
      <c r="G173" s="80">
        <f t="shared" si="40"/>
        <v>0</v>
      </c>
      <c r="H173" s="80">
        <v>0</v>
      </c>
    </row>
    <row r="174" spans="2:9" outlineLevel="1" x14ac:dyDescent="0.3">
      <c r="B174" s="56" t="s">
        <v>295</v>
      </c>
      <c r="C174" s="57" t="s">
        <v>284</v>
      </c>
      <c r="D174" s="80">
        <v>0</v>
      </c>
      <c r="E174" s="80">
        <v>0</v>
      </c>
      <c r="F174" s="80">
        <f t="shared" si="39"/>
        <v>0</v>
      </c>
      <c r="G174" s="80">
        <f t="shared" si="40"/>
        <v>0</v>
      </c>
      <c r="H174" s="80">
        <v>0</v>
      </c>
    </row>
    <row r="175" spans="2:9" outlineLevel="1" x14ac:dyDescent="0.3">
      <c r="B175" s="56" t="s">
        <v>296</v>
      </c>
      <c r="C175" s="57" t="s">
        <v>284</v>
      </c>
      <c r="D175" s="80">
        <v>0</v>
      </c>
      <c r="E175" s="80">
        <v>0</v>
      </c>
      <c r="F175" s="80">
        <f t="shared" si="39"/>
        <v>0</v>
      </c>
      <c r="G175" s="80">
        <f t="shared" si="40"/>
        <v>0</v>
      </c>
      <c r="H175" s="80">
        <v>0</v>
      </c>
    </row>
    <row r="176" spans="2:9" outlineLevel="1" x14ac:dyDescent="0.3">
      <c r="B176" s="56" t="s">
        <v>297</v>
      </c>
      <c r="C176" s="57" t="s">
        <v>284</v>
      </c>
      <c r="D176" s="80">
        <v>0</v>
      </c>
      <c r="E176" s="80">
        <v>0</v>
      </c>
      <c r="F176" s="80">
        <f t="shared" si="39"/>
        <v>0</v>
      </c>
      <c r="G176" s="80">
        <f t="shared" si="40"/>
        <v>0</v>
      </c>
      <c r="H176" s="80">
        <v>0</v>
      </c>
    </row>
    <row r="177" spans="2:8" outlineLevel="1" x14ac:dyDescent="0.3">
      <c r="B177" s="56" t="s">
        <v>298</v>
      </c>
      <c r="C177" s="57" t="s">
        <v>284</v>
      </c>
      <c r="D177" s="80">
        <v>0</v>
      </c>
      <c r="E177" s="80">
        <v>0</v>
      </c>
      <c r="F177" s="80">
        <f t="shared" si="39"/>
        <v>0</v>
      </c>
      <c r="G177" s="80">
        <f t="shared" si="40"/>
        <v>0</v>
      </c>
      <c r="H177" s="80">
        <v>0</v>
      </c>
    </row>
    <row r="178" spans="2:8" outlineLevel="1" x14ac:dyDescent="0.3">
      <c r="B178" s="56" t="s">
        <v>299</v>
      </c>
      <c r="C178" s="57" t="s">
        <v>284</v>
      </c>
      <c r="D178" s="80">
        <v>0</v>
      </c>
      <c r="E178" s="80">
        <v>0</v>
      </c>
      <c r="F178" s="80">
        <f t="shared" si="39"/>
        <v>0</v>
      </c>
      <c r="G178" s="80">
        <f t="shared" si="40"/>
        <v>0</v>
      </c>
      <c r="H178" s="80">
        <v>0</v>
      </c>
    </row>
    <row r="179" spans="2:8" outlineLevel="1" x14ac:dyDescent="0.3">
      <c r="B179" s="56" t="s">
        <v>300</v>
      </c>
      <c r="C179" s="57" t="s">
        <v>301</v>
      </c>
      <c r="D179" s="80">
        <v>0</v>
      </c>
      <c r="E179" s="80">
        <v>0</v>
      </c>
      <c r="F179" s="80">
        <f t="shared" si="39"/>
        <v>0</v>
      </c>
      <c r="G179" s="80">
        <f t="shared" si="40"/>
        <v>0</v>
      </c>
      <c r="H179" s="80">
        <v>0</v>
      </c>
    </row>
    <row r="180" spans="2:8" outlineLevel="1" x14ac:dyDescent="0.3">
      <c r="B180" s="56" t="s">
        <v>302</v>
      </c>
      <c r="C180" s="57" t="s">
        <v>284</v>
      </c>
      <c r="D180" s="80">
        <v>0</v>
      </c>
      <c r="E180" s="80">
        <v>0</v>
      </c>
      <c r="F180" s="80">
        <f t="shared" si="39"/>
        <v>0</v>
      </c>
      <c r="G180" s="80">
        <f t="shared" si="40"/>
        <v>0</v>
      </c>
      <c r="H180" s="80">
        <v>0</v>
      </c>
    </row>
    <row r="181" spans="2:8" outlineLevel="1" x14ac:dyDescent="0.3">
      <c r="B181" s="56" t="s">
        <v>303</v>
      </c>
      <c r="C181" s="57" t="s">
        <v>284</v>
      </c>
      <c r="D181" s="80">
        <v>0</v>
      </c>
      <c r="E181" s="80">
        <v>0</v>
      </c>
      <c r="F181" s="80">
        <f t="shared" si="39"/>
        <v>0</v>
      </c>
      <c r="G181" s="80">
        <f t="shared" si="40"/>
        <v>0</v>
      </c>
      <c r="H181" s="80">
        <v>0</v>
      </c>
    </row>
    <row r="182" spans="2:8" outlineLevel="1" x14ac:dyDescent="0.3">
      <c r="B182" s="56" t="s">
        <v>304</v>
      </c>
      <c r="C182" s="57" t="s">
        <v>284</v>
      </c>
      <c r="D182" s="80">
        <v>0</v>
      </c>
      <c r="E182" s="80">
        <v>0</v>
      </c>
      <c r="F182" s="80">
        <f t="shared" si="39"/>
        <v>0</v>
      </c>
      <c r="G182" s="80">
        <f t="shared" si="40"/>
        <v>0</v>
      </c>
      <c r="H182" s="80">
        <v>0</v>
      </c>
    </row>
    <row r="183" spans="2:8" outlineLevel="1" x14ac:dyDescent="0.3">
      <c r="B183" s="56" t="s">
        <v>305</v>
      </c>
      <c r="C183" s="57" t="s">
        <v>284</v>
      </c>
      <c r="D183" s="80">
        <v>0</v>
      </c>
      <c r="E183" s="80">
        <v>0</v>
      </c>
      <c r="F183" s="80">
        <f t="shared" si="39"/>
        <v>0</v>
      </c>
      <c r="G183" s="80">
        <f t="shared" si="40"/>
        <v>0</v>
      </c>
      <c r="H183" s="80">
        <v>0</v>
      </c>
    </row>
    <row r="184" spans="2:8" outlineLevel="1" x14ac:dyDescent="0.3">
      <c r="B184" s="56" t="s">
        <v>306</v>
      </c>
      <c r="C184" s="57" t="s">
        <v>284</v>
      </c>
      <c r="D184" s="80">
        <v>0</v>
      </c>
      <c r="E184" s="80">
        <v>0</v>
      </c>
      <c r="F184" s="80">
        <f t="shared" si="39"/>
        <v>0</v>
      </c>
      <c r="G184" s="80">
        <f t="shared" si="40"/>
        <v>0</v>
      </c>
      <c r="H184" s="80">
        <v>0</v>
      </c>
    </row>
    <row r="185" spans="2:8" outlineLevel="1" x14ac:dyDescent="0.3">
      <c r="B185" s="56" t="s">
        <v>307</v>
      </c>
      <c r="C185" s="57" t="s">
        <v>284</v>
      </c>
      <c r="D185" s="80">
        <v>0</v>
      </c>
      <c r="E185" s="80">
        <v>0</v>
      </c>
      <c r="F185" s="80">
        <f t="shared" si="39"/>
        <v>0</v>
      </c>
      <c r="G185" s="80">
        <f t="shared" si="40"/>
        <v>0</v>
      </c>
      <c r="H185" s="80">
        <v>0</v>
      </c>
    </row>
    <row r="186" spans="2:8" outlineLevel="1" x14ac:dyDescent="0.3">
      <c r="B186" s="56" t="s">
        <v>308</v>
      </c>
      <c r="C186" s="57" t="s">
        <v>284</v>
      </c>
      <c r="D186" s="80">
        <v>0</v>
      </c>
      <c r="E186" s="80">
        <v>0</v>
      </c>
      <c r="F186" s="80">
        <f t="shared" si="39"/>
        <v>0</v>
      </c>
      <c r="G186" s="80">
        <f t="shared" si="40"/>
        <v>0</v>
      </c>
      <c r="H186" s="80">
        <v>0</v>
      </c>
    </row>
    <row r="187" spans="2:8" outlineLevel="1" x14ac:dyDescent="0.3">
      <c r="B187" s="56" t="s">
        <v>309</v>
      </c>
      <c r="C187" s="57" t="s">
        <v>284</v>
      </c>
      <c r="D187" s="80">
        <v>0</v>
      </c>
      <c r="E187" s="80">
        <v>0</v>
      </c>
      <c r="F187" s="80">
        <f t="shared" si="39"/>
        <v>0</v>
      </c>
      <c r="G187" s="80">
        <f t="shared" si="40"/>
        <v>0</v>
      </c>
      <c r="H187" s="80">
        <v>0</v>
      </c>
    </row>
    <row r="188" spans="2:8" outlineLevel="1" x14ac:dyDescent="0.3">
      <c r="B188" s="56" t="s">
        <v>310</v>
      </c>
      <c r="C188" s="57" t="s">
        <v>284</v>
      </c>
      <c r="D188" s="80">
        <v>0</v>
      </c>
      <c r="E188" s="80">
        <v>0</v>
      </c>
      <c r="F188" s="80">
        <f t="shared" si="39"/>
        <v>0</v>
      </c>
      <c r="G188" s="80">
        <f t="shared" si="40"/>
        <v>0</v>
      </c>
      <c r="H188" s="80">
        <v>0</v>
      </c>
    </row>
    <row r="189" spans="2:8" outlineLevel="1" x14ac:dyDescent="0.3">
      <c r="B189" s="56" t="s">
        <v>311</v>
      </c>
      <c r="C189" s="59">
        <v>0.17</v>
      </c>
      <c r="D189" s="80">
        <v>0</v>
      </c>
      <c r="E189" s="80">
        <v>0</v>
      </c>
      <c r="F189" s="80">
        <f t="shared" si="39"/>
        <v>0</v>
      </c>
      <c r="G189" s="80">
        <f t="shared" si="40"/>
        <v>0</v>
      </c>
      <c r="H189" s="80">
        <v>0</v>
      </c>
    </row>
    <row r="190" spans="2:8" outlineLevel="1" x14ac:dyDescent="0.3">
      <c r="B190" s="56" t="s">
        <v>312</v>
      </c>
      <c r="C190" s="57" t="s">
        <v>284</v>
      </c>
      <c r="D190" s="80">
        <v>0</v>
      </c>
      <c r="E190" s="80">
        <v>0</v>
      </c>
      <c r="F190" s="80">
        <f t="shared" si="39"/>
        <v>0</v>
      </c>
      <c r="G190" s="80">
        <f t="shared" si="40"/>
        <v>0</v>
      </c>
      <c r="H190" s="80">
        <v>0</v>
      </c>
    </row>
    <row r="191" spans="2:8" outlineLevel="1" x14ac:dyDescent="0.3">
      <c r="B191" s="56" t="s">
        <v>313</v>
      </c>
      <c r="C191" s="57" t="s">
        <v>284</v>
      </c>
      <c r="D191" s="80">
        <v>2025</v>
      </c>
      <c r="E191" s="80">
        <v>0</v>
      </c>
      <c r="F191" s="80">
        <f t="shared" si="39"/>
        <v>202.5</v>
      </c>
      <c r="G191" s="80">
        <f t="shared" si="40"/>
        <v>0</v>
      </c>
      <c r="H191" s="80">
        <v>0</v>
      </c>
    </row>
    <row r="192" spans="2:8" outlineLevel="1" x14ac:dyDescent="0.3">
      <c r="B192" s="56" t="s">
        <v>314</v>
      </c>
      <c r="C192" s="58">
        <v>1.9</v>
      </c>
      <c r="D192" s="80">
        <v>205389</v>
      </c>
      <c r="E192" s="80">
        <v>103400</v>
      </c>
      <c r="F192" s="80">
        <f t="shared" si="39"/>
        <v>20538.900000000001</v>
      </c>
      <c r="G192" s="80">
        <f t="shared" si="40"/>
        <v>10340</v>
      </c>
      <c r="H192" s="80">
        <v>0</v>
      </c>
    </row>
    <row r="193" spans="2:9" outlineLevel="1" x14ac:dyDescent="0.3">
      <c r="B193" s="56" t="s">
        <v>315</v>
      </c>
      <c r="C193" s="57" t="s">
        <v>316</v>
      </c>
      <c r="D193" s="80">
        <v>4838614</v>
      </c>
      <c r="E193" s="80">
        <v>1600000</v>
      </c>
      <c r="F193" s="80">
        <f t="shared" si="39"/>
        <v>483861.4</v>
      </c>
      <c r="G193" s="80">
        <f t="shared" si="40"/>
        <v>160000</v>
      </c>
      <c r="H193" s="80">
        <v>0</v>
      </c>
    </row>
    <row r="194" spans="2:9" outlineLevel="1" x14ac:dyDescent="0.3">
      <c r="B194" s="56">
        <v>120740</v>
      </c>
      <c r="C194" s="57" t="s">
        <v>284</v>
      </c>
      <c r="D194" s="80">
        <v>0</v>
      </c>
      <c r="E194" s="80">
        <v>0</v>
      </c>
      <c r="F194" s="80">
        <f t="shared" si="39"/>
        <v>0</v>
      </c>
      <c r="G194" s="80">
        <f t="shared" si="40"/>
        <v>0</v>
      </c>
      <c r="H194" s="80">
        <v>0</v>
      </c>
    </row>
    <row r="195" spans="2:9" outlineLevel="1" x14ac:dyDescent="0.3">
      <c r="B195" s="56">
        <v>120750</v>
      </c>
      <c r="C195" s="57" t="s">
        <v>284</v>
      </c>
      <c r="D195" s="80">
        <v>0</v>
      </c>
      <c r="E195" s="80">
        <v>0</v>
      </c>
      <c r="F195" s="80">
        <f t="shared" si="39"/>
        <v>0</v>
      </c>
      <c r="G195" s="80">
        <f t="shared" si="40"/>
        <v>0</v>
      </c>
      <c r="H195" s="80">
        <v>0</v>
      </c>
    </row>
    <row r="196" spans="2:9" outlineLevel="1" x14ac:dyDescent="0.3">
      <c r="B196" s="56">
        <v>120791</v>
      </c>
      <c r="C196" s="59">
        <v>0.02</v>
      </c>
      <c r="D196" s="80">
        <v>0</v>
      </c>
      <c r="E196" s="80">
        <v>0</v>
      </c>
      <c r="F196" s="80">
        <f t="shared" si="39"/>
        <v>0</v>
      </c>
      <c r="G196" s="80">
        <f t="shared" si="40"/>
        <v>0</v>
      </c>
      <c r="H196" s="80">
        <v>0</v>
      </c>
    </row>
    <row r="197" spans="2:9" outlineLevel="1" x14ac:dyDescent="0.3">
      <c r="B197" s="56">
        <v>121190</v>
      </c>
      <c r="C197" s="57" t="s">
        <v>317</v>
      </c>
      <c r="D197" s="80">
        <v>18948132</v>
      </c>
      <c r="E197" s="80">
        <v>7300000</v>
      </c>
      <c r="F197" s="80">
        <f t="shared" si="39"/>
        <v>1894813.2000000002</v>
      </c>
      <c r="G197" s="80">
        <f t="shared" si="40"/>
        <v>730000</v>
      </c>
      <c r="H197" s="80">
        <v>0</v>
      </c>
    </row>
    <row r="198" spans="2:9" outlineLevel="1" x14ac:dyDescent="0.3">
      <c r="B198" s="56">
        <v>210330</v>
      </c>
      <c r="C198" s="57" t="s">
        <v>318</v>
      </c>
      <c r="D198" s="80">
        <v>6404</v>
      </c>
      <c r="E198" s="80">
        <v>3200</v>
      </c>
      <c r="F198" s="80">
        <f t="shared" si="39"/>
        <v>640.40000000000009</v>
      </c>
      <c r="G198" s="80">
        <f t="shared" si="40"/>
        <v>320</v>
      </c>
      <c r="H198" s="80">
        <v>0</v>
      </c>
    </row>
    <row r="199" spans="2:9" outlineLevel="1" x14ac:dyDescent="0.3">
      <c r="B199" s="200" t="s">
        <v>319</v>
      </c>
      <c r="C199" s="201"/>
      <c r="D199" s="202"/>
      <c r="E199" s="114">
        <f>SUM(E164:E198)</f>
        <v>11967200</v>
      </c>
      <c r="F199" s="114">
        <f>SUM(F164:F198)</f>
        <v>2925360.5</v>
      </c>
      <c r="G199" s="114">
        <f>SUM(G164:G198)</f>
        <v>1196720</v>
      </c>
      <c r="H199" s="114">
        <f>SUM(H164:H198)</f>
        <v>0</v>
      </c>
    </row>
    <row r="200" spans="2:9" x14ac:dyDescent="0.3">
      <c r="B200" s="88"/>
      <c r="C200" s="88"/>
      <c r="D200" s="88"/>
      <c r="E200" s="116"/>
      <c r="F200" s="116"/>
      <c r="G200" s="116"/>
      <c r="H200" s="116"/>
    </row>
    <row r="201" spans="2:9" ht="15.6" x14ac:dyDescent="0.3">
      <c r="B201" s="49" t="s">
        <v>320</v>
      </c>
      <c r="C201" s="49" t="s">
        <v>47</v>
      </c>
      <c r="D201" s="49"/>
      <c r="E201" s="49"/>
      <c r="F201" s="199" t="s">
        <v>321</v>
      </c>
      <c r="G201" s="199"/>
      <c r="H201" s="98" t="s">
        <v>328</v>
      </c>
    </row>
    <row r="202" spans="2:9" ht="15.6" outlineLevel="1" x14ac:dyDescent="0.3">
      <c r="B202" s="50" t="s">
        <v>323</v>
      </c>
      <c r="C202" s="51">
        <v>0.1</v>
      </c>
      <c r="D202" s="50"/>
      <c r="E202" s="50"/>
      <c r="F202" s="52">
        <v>0.1</v>
      </c>
      <c r="G202" s="52">
        <v>0.1</v>
      </c>
      <c r="H202" s="52" t="s">
        <v>338</v>
      </c>
    </row>
    <row r="203" spans="2:9" ht="28.8" outlineLevel="1" x14ac:dyDescent="0.3">
      <c r="B203" s="53" t="s">
        <v>271</v>
      </c>
      <c r="C203" s="54" t="s">
        <v>272</v>
      </c>
      <c r="D203" s="55" t="s">
        <v>324</v>
      </c>
      <c r="E203" s="53" t="s">
        <v>273</v>
      </c>
      <c r="F203" s="54" t="s">
        <v>325</v>
      </c>
      <c r="G203" s="54" t="s">
        <v>326</v>
      </c>
      <c r="H203" s="54" t="s">
        <v>276</v>
      </c>
      <c r="I203" s="125"/>
    </row>
    <row r="204" spans="2:9" outlineLevel="1" x14ac:dyDescent="0.3">
      <c r="B204" s="56" t="s">
        <v>281</v>
      </c>
      <c r="C204" s="57" t="s">
        <v>282</v>
      </c>
      <c r="D204" s="80">
        <v>13338423</v>
      </c>
      <c r="E204" s="80">
        <v>6500000</v>
      </c>
      <c r="F204" s="80">
        <f>D204*$F$202</f>
        <v>1333842.3</v>
      </c>
      <c r="G204" s="80">
        <f>E204*$G$202</f>
        <v>650000</v>
      </c>
      <c r="H204" s="80">
        <v>0</v>
      </c>
    </row>
    <row r="205" spans="2:9" outlineLevel="1" x14ac:dyDescent="0.3">
      <c r="B205" s="56" t="s">
        <v>283</v>
      </c>
      <c r="C205" s="57" t="s">
        <v>284</v>
      </c>
      <c r="D205" s="80">
        <v>0</v>
      </c>
      <c r="E205" s="80">
        <v>0</v>
      </c>
      <c r="F205" s="80">
        <f t="shared" ref="F205:F238" si="41">D205*$F$202</f>
        <v>0</v>
      </c>
      <c r="G205" s="80">
        <f>E205*$G$202</f>
        <v>0</v>
      </c>
      <c r="H205" s="80">
        <v>0</v>
      </c>
    </row>
    <row r="206" spans="2:9" outlineLevel="1" x14ac:dyDescent="0.3">
      <c r="B206" s="56" t="s">
        <v>285</v>
      </c>
      <c r="C206" s="57" t="s">
        <v>284</v>
      </c>
      <c r="D206" s="80">
        <v>4488</v>
      </c>
      <c r="E206" s="80">
        <v>2000</v>
      </c>
      <c r="F206" s="80">
        <f t="shared" si="41"/>
        <v>448.8</v>
      </c>
      <c r="G206" s="80">
        <f t="shared" ref="G206:G238" si="42">E206*$G$202</f>
        <v>200</v>
      </c>
      <c r="H206" s="80">
        <v>0</v>
      </c>
    </row>
    <row r="207" spans="2:9" outlineLevel="1" x14ac:dyDescent="0.3">
      <c r="B207" s="56" t="s">
        <v>286</v>
      </c>
      <c r="C207" s="57" t="s">
        <v>287</v>
      </c>
      <c r="D207" s="80">
        <v>301262</v>
      </c>
      <c r="E207" s="80">
        <v>270700</v>
      </c>
      <c r="F207" s="80">
        <f t="shared" si="41"/>
        <v>30126.2</v>
      </c>
      <c r="G207" s="80">
        <f t="shared" si="42"/>
        <v>27070</v>
      </c>
      <c r="H207" s="80">
        <v>0</v>
      </c>
    </row>
    <row r="208" spans="2:9" outlineLevel="1" x14ac:dyDescent="0.3">
      <c r="B208" s="56" t="s">
        <v>288</v>
      </c>
      <c r="C208" s="57" t="s">
        <v>289</v>
      </c>
      <c r="D208" s="80">
        <v>791750</v>
      </c>
      <c r="E208" s="80">
        <v>166400</v>
      </c>
      <c r="F208" s="80">
        <f t="shared" si="41"/>
        <v>79175</v>
      </c>
      <c r="G208" s="80">
        <f t="shared" si="42"/>
        <v>16640</v>
      </c>
      <c r="H208" s="80">
        <v>0</v>
      </c>
    </row>
    <row r="209" spans="2:8" outlineLevel="1" x14ac:dyDescent="0.3">
      <c r="B209" s="56" t="s">
        <v>290</v>
      </c>
      <c r="C209" s="57" t="s">
        <v>284</v>
      </c>
      <c r="D209" s="80">
        <v>0</v>
      </c>
      <c r="E209" s="80">
        <v>0</v>
      </c>
      <c r="F209" s="80">
        <f t="shared" si="41"/>
        <v>0</v>
      </c>
      <c r="G209" s="80">
        <f t="shared" si="42"/>
        <v>0</v>
      </c>
      <c r="H209" s="80">
        <v>0</v>
      </c>
    </row>
    <row r="210" spans="2:8" outlineLevel="1" x14ac:dyDescent="0.3">
      <c r="B210" s="56" t="s">
        <v>291</v>
      </c>
      <c r="C210" s="57" t="s">
        <v>284</v>
      </c>
      <c r="D210" s="80">
        <v>0</v>
      </c>
      <c r="E210" s="80">
        <v>0</v>
      </c>
      <c r="F210" s="80">
        <f t="shared" si="41"/>
        <v>0</v>
      </c>
      <c r="G210" s="80">
        <f t="shared" si="42"/>
        <v>0</v>
      </c>
      <c r="H210" s="80">
        <v>0</v>
      </c>
    </row>
    <row r="211" spans="2:8" outlineLevel="1" x14ac:dyDescent="0.3">
      <c r="B211" s="56" t="s">
        <v>292</v>
      </c>
      <c r="C211" s="57" t="s">
        <v>284</v>
      </c>
      <c r="D211" s="80">
        <v>4400</v>
      </c>
      <c r="E211" s="80">
        <v>4400</v>
      </c>
      <c r="F211" s="80">
        <f t="shared" si="41"/>
        <v>440</v>
      </c>
      <c r="G211" s="80">
        <f t="shared" si="42"/>
        <v>440</v>
      </c>
      <c r="H211" s="80">
        <v>0</v>
      </c>
    </row>
    <row r="212" spans="2:8" outlineLevel="1" x14ac:dyDescent="0.3">
      <c r="B212" s="56" t="s">
        <v>293</v>
      </c>
      <c r="C212" s="57" t="s">
        <v>284</v>
      </c>
      <c r="D212" s="80"/>
      <c r="E212" s="80">
        <v>0</v>
      </c>
      <c r="F212" s="80">
        <f t="shared" si="41"/>
        <v>0</v>
      </c>
      <c r="G212" s="80">
        <f t="shared" si="42"/>
        <v>0</v>
      </c>
      <c r="H212" s="80">
        <v>0</v>
      </c>
    </row>
    <row r="213" spans="2:8" outlineLevel="1" x14ac:dyDescent="0.3">
      <c r="B213" s="56" t="s">
        <v>294</v>
      </c>
      <c r="C213" s="57" t="s">
        <v>284</v>
      </c>
      <c r="D213" s="80">
        <v>16218</v>
      </c>
      <c r="E213" s="80">
        <v>2000</v>
      </c>
      <c r="F213" s="80">
        <f t="shared" si="41"/>
        <v>1621.8000000000002</v>
      </c>
      <c r="G213" s="80">
        <f t="shared" si="42"/>
        <v>200</v>
      </c>
      <c r="H213" s="80">
        <v>0</v>
      </c>
    </row>
    <row r="214" spans="2:8" outlineLevel="1" x14ac:dyDescent="0.3">
      <c r="B214" s="56" t="s">
        <v>295</v>
      </c>
      <c r="C214" s="57" t="s">
        <v>284</v>
      </c>
      <c r="D214" s="80">
        <v>22071</v>
      </c>
      <c r="E214" s="80">
        <v>0</v>
      </c>
      <c r="F214" s="80">
        <f t="shared" si="41"/>
        <v>2207.1</v>
      </c>
      <c r="G214" s="80">
        <f t="shared" si="42"/>
        <v>0</v>
      </c>
      <c r="H214" s="80">
        <v>0</v>
      </c>
    </row>
    <row r="215" spans="2:8" outlineLevel="1" x14ac:dyDescent="0.3">
      <c r="B215" s="56" t="s">
        <v>296</v>
      </c>
      <c r="C215" s="57" t="s">
        <v>284</v>
      </c>
      <c r="D215" s="80">
        <v>0</v>
      </c>
      <c r="E215" s="80">
        <v>0</v>
      </c>
      <c r="F215" s="80">
        <f t="shared" si="41"/>
        <v>0</v>
      </c>
      <c r="G215" s="80">
        <f t="shared" si="42"/>
        <v>0</v>
      </c>
      <c r="H215" s="80">
        <v>0</v>
      </c>
    </row>
    <row r="216" spans="2:8" outlineLevel="1" x14ac:dyDescent="0.3">
      <c r="B216" s="56" t="s">
        <v>297</v>
      </c>
      <c r="C216" s="57" t="s">
        <v>284</v>
      </c>
      <c r="D216" s="80">
        <v>0</v>
      </c>
      <c r="E216" s="80">
        <v>0</v>
      </c>
      <c r="F216" s="80">
        <f t="shared" si="41"/>
        <v>0</v>
      </c>
      <c r="G216" s="80">
        <f t="shared" si="42"/>
        <v>0</v>
      </c>
      <c r="H216" s="80">
        <v>0</v>
      </c>
    </row>
    <row r="217" spans="2:8" outlineLevel="1" x14ac:dyDescent="0.3">
      <c r="B217" s="56" t="s">
        <v>298</v>
      </c>
      <c r="C217" s="57" t="s">
        <v>284</v>
      </c>
      <c r="D217" s="80">
        <v>0</v>
      </c>
      <c r="E217" s="80">
        <v>0</v>
      </c>
      <c r="F217" s="80">
        <f t="shared" si="41"/>
        <v>0</v>
      </c>
      <c r="G217" s="80">
        <f t="shared" si="42"/>
        <v>0</v>
      </c>
      <c r="H217" s="80">
        <v>0</v>
      </c>
    </row>
    <row r="218" spans="2:8" outlineLevel="1" x14ac:dyDescent="0.3">
      <c r="B218" s="56" t="s">
        <v>299</v>
      </c>
      <c r="C218" s="57" t="s">
        <v>284</v>
      </c>
      <c r="D218" s="80">
        <v>0</v>
      </c>
      <c r="E218" s="80">
        <v>0</v>
      </c>
      <c r="F218" s="80">
        <f t="shared" si="41"/>
        <v>0</v>
      </c>
      <c r="G218" s="80">
        <f t="shared" si="42"/>
        <v>0</v>
      </c>
      <c r="H218" s="80">
        <v>0</v>
      </c>
    </row>
    <row r="219" spans="2:8" outlineLevel="1" x14ac:dyDescent="0.3">
      <c r="B219" s="56" t="s">
        <v>300</v>
      </c>
      <c r="C219" s="57" t="s">
        <v>301</v>
      </c>
      <c r="D219" s="80">
        <v>0</v>
      </c>
      <c r="E219" s="80">
        <v>0</v>
      </c>
      <c r="F219" s="80">
        <f t="shared" si="41"/>
        <v>0</v>
      </c>
      <c r="G219" s="80">
        <f t="shared" si="42"/>
        <v>0</v>
      </c>
      <c r="H219" s="80">
        <v>0</v>
      </c>
    </row>
    <row r="220" spans="2:8" outlineLevel="1" x14ac:dyDescent="0.3">
      <c r="B220" s="56" t="s">
        <v>302</v>
      </c>
      <c r="C220" s="57" t="s">
        <v>284</v>
      </c>
      <c r="D220" s="80">
        <v>0</v>
      </c>
      <c r="E220" s="80">
        <v>0</v>
      </c>
      <c r="F220" s="80">
        <f t="shared" si="41"/>
        <v>0</v>
      </c>
      <c r="G220" s="80">
        <f t="shared" si="42"/>
        <v>0</v>
      </c>
      <c r="H220" s="80">
        <v>0</v>
      </c>
    </row>
    <row r="221" spans="2:8" outlineLevel="1" x14ac:dyDescent="0.3">
      <c r="B221" s="56" t="s">
        <v>303</v>
      </c>
      <c r="C221" s="57" t="s">
        <v>284</v>
      </c>
      <c r="D221" s="80">
        <v>0</v>
      </c>
      <c r="E221" s="80">
        <v>0</v>
      </c>
      <c r="F221" s="80">
        <f t="shared" si="41"/>
        <v>0</v>
      </c>
      <c r="G221" s="80">
        <f t="shared" si="42"/>
        <v>0</v>
      </c>
      <c r="H221" s="80">
        <v>0</v>
      </c>
    </row>
    <row r="222" spans="2:8" outlineLevel="1" x14ac:dyDescent="0.3">
      <c r="B222" s="56" t="s">
        <v>304</v>
      </c>
      <c r="C222" s="57" t="s">
        <v>284</v>
      </c>
      <c r="D222" s="80">
        <v>377892</v>
      </c>
      <c r="E222" s="80">
        <v>201800</v>
      </c>
      <c r="F222" s="80">
        <f t="shared" si="41"/>
        <v>37789.200000000004</v>
      </c>
      <c r="G222" s="80">
        <f t="shared" si="42"/>
        <v>20180</v>
      </c>
      <c r="H222" s="80">
        <v>0</v>
      </c>
    </row>
    <row r="223" spans="2:8" outlineLevel="1" x14ac:dyDescent="0.3">
      <c r="B223" s="56" t="s">
        <v>305</v>
      </c>
      <c r="C223" s="57" t="s">
        <v>284</v>
      </c>
      <c r="D223" s="80">
        <v>645325</v>
      </c>
      <c r="E223" s="80">
        <v>223000</v>
      </c>
      <c r="F223" s="80">
        <f t="shared" si="41"/>
        <v>64532.5</v>
      </c>
      <c r="G223" s="80">
        <f t="shared" si="42"/>
        <v>22300</v>
      </c>
      <c r="H223" s="80">
        <v>0</v>
      </c>
    </row>
    <row r="224" spans="2:8" outlineLevel="1" x14ac:dyDescent="0.3">
      <c r="B224" s="56" t="s">
        <v>306</v>
      </c>
      <c r="C224" s="57" t="s">
        <v>284</v>
      </c>
      <c r="D224" s="80">
        <v>92325</v>
      </c>
      <c r="E224" s="80">
        <v>4600</v>
      </c>
      <c r="F224" s="80">
        <f t="shared" si="41"/>
        <v>9232.5</v>
      </c>
      <c r="G224" s="80">
        <f t="shared" si="42"/>
        <v>460</v>
      </c>
      <c r="H224" s="80">
        <v>0</v>
      </c>
    </row>
    <row r="225" spans="2:8" outlineLevel="1" x14ac:dyDescent="0.3">
      <c r="B225" s="56" t="s">
        <v>307</v>
      </c>
      <c r="C225" s="57" t="s">
        <v>284</v>
      </c>
      <c r="D225" s="80">
        <v>36896</v>
      </c>
      <c r="E225" s="80">
        <v>7700</v>
      </c>
      <c r="F225" s="80">
        <f t="shared" si="41"/>
        <v>3689.6000000000004</v>
      </c>
      <c r="G225" s="80">
        <f t="shared" si="42"/>
        <v>770</v>
      </c>
      <c r="H225" s="80">
        <v>0</v>
      </c>
    </row>
    <row r="226" spans="2:8" outlineLevel="1" x14ac:dyDescent="0.3">
      <c r="B226" s="56" t="s">
        <v>308</v>
      </c>
      <c r="C226" s="57" t="s">
        <v>284</v>
      </c>
      <c r="D226" s="80">
        <v>7727881</v>
      </c>
      <c r="E226" s="80">
        <v>3500000</v>
      </c>
      <c r="F226" s="80">
        <f t="shared" si="41"/>
        <v>772788.10000000009</v>
      </c>
      <c r="G226" s="80">
        <f t="shared" si="42"/>
        <v>350000</v>
      </c>
      <c r="H226" s="80">
        <v>0</v>
      </c>
    </row>
    <row r="227" spans="2:8" outlineLevel="1" x14ac:dyDescent="0.3">
      <c r="B227" s="56" t="s">
        <v>309</v>
      </c>
      <c r="C227" s="57" t="s">
        <v>284</v>
      </c>
      <c r="D227" s="80">
        <v>3606834</v>
      </c>
      <c r="E227" s="80">
        <v>2100000</v>
      </c>
      <c r="F227" s="80">
        <f t="shared" si="41"/>
        <v>360683.4</v>
      </c>
      <c r="G227" s="80">
        <f t="shared" si="42"/>
        <v>210000</v>
      </c>
      <c r="H227" s="80">
        <v>0</v>
      </c>
    </row>
    <row r="228" spans="2:8" outlineLevel="1" x14ac:dyDescent="0.3">
      <c r="B228" s="56" t="s">
        <v>310</v>
      </c>
      <c r="C228" s="57" t="s">
        <v>284</v>
      </c>
      <c r="D228" s="80">
        <v>24400</v>
      </c>
      <c r="E228" s="80">
        <v>24400</v>
      </c>
      <c r="F228" s="80">
        <f t="shared" si="41"/>
        <v>2440</v>
      </c>
      <c r="G228" s="80">
        <f t="shared" si="42"/>
        <v>2440</v>
      </c>
      <c r="H228" s="80">
        <v>0</v>
      </c>
    </row>
    <row r="229" spans="2:8" ht="15" customHeight="1" outlineLevel="1" x14ac:dyDescent="0.3">
      <c r="B229" s="56" t="s">
        <v>311</v>
      </c>
      <c r="C229" s="59">
        <v>0.17</v>
      </c>
      <c r="D229" s="80">
        <v>6286</v>
      </c>
      <c r="E229" s="80">
        <v>0</v>
      </c>
      <c r="F229" s="80">
        <f t="shared" si="41"/>
        <v>628.6</v>
      </c>
      <c r="G229" s="80">
        <f t="shared" si="42"/>
        <v>0</v>
      </c>
      <c r="H229" s="80">
        <v>0</v>
      </c>
    </row>
    <row r="230" spans="2:8" outlineLevel="1" x14ac:dyDescent="0.3">
      <c r="B230" s="56" t="s">
        <v>312</v>
      </c>
      <c r="C230" s="57" t="s">
        <v>284</v>
      </c>
      <c r="D230" s="80"/>
      <c r="E230" s="80">
        <v>0</v>
      </c>
      <c r="F230" s="80">
        <f t="shared" si="41"/>
        <v>0</v>
      </c>
      <c r="G230" s="80">
        <f t="shared" si="42"/>
        <v>0</v>
      </c>
      <c r="H230" s="80">
        <v>0</v>
      </c>
    </row>
    <row r="231" spans="2:8" outlineLevel="1" x14ac:dyDescent="0.3">
      <c r="B231" s="56" t="s">
        <v>313</v>
      </c>
      <c r="C231" s="57" t="s">
        <v>284</v>
      </c>
      <c r="D231" s="80">
        <v>3700</v>
      </c>
      <c r="E231" s="80">
        <v>3700</v>
      </c>
      <c r="F231" s="80">
        <f t="shared" si="41"/>
        <v>370</v>
      </c>
      <c r="G231" s="80">
        <f t="shared" si="42"/>
        <v>370</v>
      </c>
      <c r="H231" s="80">
        <v>0</v>
      </c>
    </row>
    <row r="232" spans="2:8" outlineLevel="1" x14ac:dyDescent="0.3">
      <c r="B232" s="56" t="s">
        <v>314</v>
      </c>
      <c r="C232" s="58">
        <v>1.9</v>
      </c>
      <c r="D232" s="80">
        <v>1479706</v>
      </c>
      <c r="E232" s="80">
        <v>278800</v>
      </c>
      <c r="F232" s="80">
        <f t="shared" si="41"/>
        <v>147970.6</v>
      </c>
      <c r="G232" s="80">
        <f t="shared" si="42"/>
        <v>27880</v>
      </c>
      <c r="H232" s="80">
        <v>0</v>
      </c>
    </row>
    <row r="233" spans="2:8" outlineLevel="1" x14ac:dyDescent="0.3">
      <c r="B233" s="56" t="s">
        <v>315</v>
      </c>
      <c r="C233" s="57" t="s">
        <v>316</v>
      </c>
      <c r="D233" s="80">
        <v>6686358</v>
      </c>
      <c r="E233" s="80">
        <v>3500000</v>
      </c>
      <c r="F233" s="80">
        <f t="shared" si="41"/>
        <v>668635.80000000005</v>
      </c>
      <c r="G233" s="80">
        <f t="shared" si="42"/>
        <v>350000</v>
      </c>
      <c r="H233" s="80">
        <v>0</v>
      </c>
    </row>
    <row r="234" spans="2:8" outlineLevel="1" x14ac:dyDescent="0.3">
      <c r="B234" s="56">
        <v>120740</v>
      </c>
      <c r="C234" s="57" t="s">
        <v>284</v>
      </c>
      <c r="D234" s="80">
        <v>308728</v>
      </c>
      <c r="E234" s="80">
        <v>81100</v>
      </c>
      <c r="F234" s="80">
        <f t="shared" si="41"/>
        <v>30872.800000000003</v>
      </c>
      <c r="G234" s="80">
        <f t="shared" si="42"/>
        <v>8110</v>
      </c>
      <c r="H234" s="80">
        <v>0</v>
      </c>
    </row>
    <row r="235" spans="2:8" outlineLevel="1" x14ac:dyDescent="0.3">
      <c r="B235" s="56">
        <v>120750</v>
      </c>
      <c r="C235" s="57" t="s">
        <v>284</v>
      </c>
      <c r="D235" s="80">
        <v>12330</v>
      </c>
      <c r="E235" s="80">
        <v>0</v>
      </c>
      <c r="F235" s="80">
        <f t="shared" si="41"/>
        <v>1233</v>
      </c>
      <c r="G235" s="80">
        <f t="shared" si="42"/>
        <v>0</v>
      </c>
      <c r="H235" s="80">
        <v>0</v>
      </c>
    </row>
    <row r="236" spans="2:8" outlineLevel="1" x14ac:dyDescent="0.3">
      <c r="B236" s="56">
        <v>120791</v>
      </c>
      <c r="C236" s="59">
        <v>0.02</v>
      </c>
      <c r="D236" s="80">
        <v>6889</v>
      </c>
      <c r="E236" s="80">
        <v>0</v>
      </c>
      <c r="F236" s="80">
        <f t="shared" si="41"/>
        <v>688.90000000000009</v>
      </c>
      <c r="G236" s="80">
        <f t="shared" si="42"/>
        <v>0</v>
      </c>
      <c r="H236" s="80">
        <v>0</v>
      </c>
    </row>
    <row r="237" spans="2:8" outlineLevel="1" x14ac:dyDescent="0.3">
      <c r="B237" s="56">
        <v>121190</v>
      </c>
      <c r="C237" s="57" t="s">
        <v>317</v>
      </c>
      <c r="D237" s="80">
        <v>9315947</v>
      </c>
      <c r="E237" s="80">
        <v>4400000</v>
      </c>
      <c r="F237" s="80">
        <f t="shared" si="41"/>
        <v>931594.70000000007</v>
      </c>
      <c r="G237" s="80">
        <f t="shared" si="42"/>
        <v>440000</v>
      </c>
      <c r="H237" s="80">
        <v>0</v>
      </c>
    </row>
    <row r="238" spans="2:8" outlineLevel="1" x14ac:dyDescent="0.3">
      <c r="B238" s="56">
        <v>210330</v>
      </c>
      <c r="C238" s="57" t="s">
        <v>318</v>
      </c>
      <c r="D238" s="80">
        <v>0</v>
      </c>
      <c r="E238" s="80">
        <v>0</v>
      </c>
      <c r="F238" s="80">
        <f t="shared" si="41"/>
        <v>0</v>
      </c>
      <c r="G238" s="80">
        <f t="shared" si="42"/>
        <v>0</v>
      </c>
      <c r="H238" s="80">
        <v>0</v>
      </c>
    </row>
    <row r="239" spans="2:8" outlineLevel="1" x14ac:dyDescent="0.3">
      <c r="B239" s="200" t="s">
        <v>319</v>
      </c>
      <c r="C239" s="201"/>
      <c r="D239" s="202"/>
      <c r="E239" s="114">
        <f>SUM(E204:E238)</f>
        <v>21270600</v>
      </c>
      <c r="F239" s="114">
        <f>SUM(F204:F238)</f>
        <v>4481010.9000000004</v>
      </c>
      <c r="G239" s="114">
        <f>SUM(G204:G238)</f>
        <v>2127060</v>
      </c>
      <c r="H239" s="114">
        <f>SUM(H204:H238)</f>
        <v>0</v>
      </c>
    </row>
    <row r="240" spans="2:8" x14ac:dyDescent="0.3">
      <c r="B240" s="88"/>
      <c r="C240" s="88"/>
      <c r="D240" s="88"/>
      <c r="E240" s="116"/>
      <c r="F240" s="116"/>
      <c r="G240" s="116"/>
      <c r="H240" s="116"/>
    </row>
    <row r="241" spans="2:9" ht="15.6" x14ac:dyDescent="0.3">
      <c r="B241" s="49" t="s">
        <v>320</v>
      </c>
      <c r="C241" s="49" t="s">
        <v>53</v>
      </c>
      <c r="D241" s="49"/>
      <c r="E241" s="49"/>
      <c r="F241" s="199" t="s">
        <v>321</v>
      </c>
      <c r="G241" s="199"/>
      <c r="H241" s="98" t="s">
        <v>328</v>
      </c>
    </row>
    <row r="242" spans="2:9" ht="15.6" outlineLevel="1" x14ac:dyDescent="0.3">
      <c r="B242" s="50" t="s">
        <v>323</v>
      </c>
      <c r="C242" s="51">
        <v>0.1</v>
      </c>
      <c r="D242" s="50"/>
      <c r="E242" s="50"/>
      <c r="F242" s="52">
        <v>0.1</v>
      </c>
      <c r="G242" s="52">
        <v>0.1</v>
      </c>
      <c r="H242" s="52" t="s">
        <v>338</v>
      </c>
    </row>
    <row r="243" spans="2:9" ht="28.8" outlineLevel="1" x14ac:dyDescent="0.3">
      <c r="B243" s="53" t="s">
        <v>271</v>
      </c>
      <c r="C243" s="54" t="s">
        <v>272</v>
      </c>
      <c r="D243" s="55" t="s">
        <v>324</v>
      </c>
      <c r="E243" s="53" t="s">
        <v>273</v>
      </c>
      <c r="F243" s="54" t="s">
        <v>325</v>
      </c>
      <c r="G243" s="54" t="s">
        <v>326</v>
      </c>
      <c r="H243" s="54" t="s">
        <v>276</v>
      </c>
    </row>
    <row r="244" spans="2:9" outlineLevel="1" x14ac:dyDescent="0.3">
      <c r="B244" s="56" t="s">
        <v>281</v>
      </c>
      <c r="C244" s="57" t="s">
        <v>282</v>
      </c>
      <c r="D244" s="80">
        <v>0</v>
      </c>
      <c r="E244" s="80">
        <v>0</v>
      </c>
      <c r="F244" s="80">
        <f>D244*$F$242</f>
        <v>0</v>
      </c>
      <c r="G244" s="80">
        <f>E244*$G$242</f>
        <v>0</v>
      </c>
      <c r="H244" s="80">
        <v>0</v>
      </c>
      <c r="I244" s="125"/>
    </row>
    <row r="245" spans="2:9" outlineLevel="1" x14ac:dyDescent="0.3">
      <c r="B245" s="56" t="s">
        <v>283</v>
      </c>
      <c r="C245" s="57" t="s">
        <v>284</v>
      </c>
      <c r="D245" s="80">
        <v>6105</v>
      </c>
      <c r="E245" s="80">
        <v>0</v>
      </c>
      <c r="F245" s="80">
        <f t="shared" ref="F245:F278" si="43">D245*$F$242</f>
        <v>610.5</v>
      </c>
      <c r="G245" s="80">
        <f t="shared" ref="G245:G278" si="44">E245*$G$242</f>
        <v>0</v>
      </c>
      <c r="H245" s="80">
        <v>0</v>
      </c>
    </row>
    <row r="246" spans="2:9" outlineLevel="1" x14ac:dyDescent="0.3">
      <c r="B246" s="56" t="s">
        <v>285</v>
      </c>
      <c r="C246" s="57" t="s">
        <v>284</v>
      </c>
      <c r="D246" s="80">
        <v>20970</v>
      </c>
      <c r="E246" s="80">
        <v>10600</v>
      </c>
      <c r="F246" s="80">
        <f t="shared" si="43"/>
        <v>2097</v>
      </c>
      <c r="G246" s="80">
        <f t="shared" si="44"/>
        <v>1060</v>
      </c>
      <c r="H246" s="80">
        <v>0</v>
      </c>
    </row>
    <row r="247" spans="2:9" outlineLevel="1" x14ac:dyDescent="0.3">
      <c r="B247" s="56" t="s">
        <v>286</v>
      </c>
      <c r="C247" s="57" t="s">
        <v>287</v>
      </c>
      <c r="D247" s="80">
        <v>2323094</v>
      </c>
      <c r="E247" s="80">
        <v>481900</v>
      </c>
      <c r="F247" s="80">
        <f t="shared" si="43"/>
        <v>232309.40000000002</v>
      </c>
      <c r="G247" s="80">
        <f t="shared" si="44"/>
        <v>48190</v>
      </c>
      <c r="H247" s="80">
        <v>0</v>
      </c>
    </row>
    <row r="248" spans="2:9" outlineLevel="1" x14ac:dyDescent="0.3">
      <c r="B248" s="56" t="s">
        <v>288</v>
      </c>
      <c r="C248" s="57" t="s">
        <v>289</v>
      </c>
      <c r="D248" s="80">
        <v>460555</v>
      </c>
      <c r="E248" s="80">
        <v>369600</v>
      </c>
      <c r="F248" s="80">
        <f t="shared" si="43"/>
        <v>46055.5</v>
      </c>
      <c r="G248" s="80">
        <f t="shared" si="44"/>
        <v>36960</v>
      </c>
      <c r="H248" s="80">
        <v>0</v>
      </c>
    </row>
    <row r="249" spans="2:9" outlineLevel="1" x14ac:dyDescent="0.3">
      <c r="B249" s="56" t="s">
        <v>290</v>
      </c>
      <c r="C249" s="57" t="s">
        <v>284</v>
      </c>
      <c r="D249" s="80">
        <v>20900</v>
      </c>
      <c r="E249" s="80">
        <v>0</v>
      </c>
      <c r="F249" s="80">
        <f t="shared" si="43"/>
        <v>2090</v>
      </c>
      <c r="G249" s="80">
        <f t="shared" si="44"/>
        <v>0</v>
      </c>
      <c r="H249" s="80">
        <v>0</v>
      </c>
    </row>
    <row r="250" spans="2:9" outlineLevel="1" x14ac:dyDescent="0.3">
      <c r="B250" s="56" t="s">
        <v>291</v>
      </c>
      <c r="C250" s="57" t="s">
        <v>284</v>
      </c>
      <c r="D250" s="80">
        <v>0</v>
      </c>
      <c r="E250" s="80">
        <v>0</v>
      </c>
      <c r="F250" s="80">
        <f t="shared" si="43"/>
        <v>0</v>
      </c>
      <c r="G250" s="80">
        <f t="shared" si="44"/>
        <v>0</v>
      </c>
      <c r="H250" s="80">
        <v>0</v>
      </c>
    </row>
    <row r="251" spans="2:9" outlineLevel="1" x14ac:dyDescent="0.3">
      <c r="B251" s="56" t="s">
        <v>292</v>
      </c>
      <c r="C251" s="57" t="s">
        <v>284</v>
      </c>
      <c r="D251" s="80">
        <v>0</v>
      </c>
      <c r="E251" s="80">
        <v>0</v>
      </c>
      <c r="F251" s="80">
        <f t="shared" si="43"/>
        <v>0</v>
      </c>
      <c r="G251" s="80">
        <f t="shared" si="44"/>
        <v>0</v>
      </c>
      <c r="H251" s="80">
        <v>0</v>
      </c>
    </row>
    <row r="252" spans="2:9" outlineLevel="1" x14ac:dyDescent="0.3">
      <c r="B252" s="56" t="s">
        <v>293</v>
      </c>
      <c r="C252" s="57" t="s">
        <v>284</v>
      </c>
      <c r="D252" s="80">
        <v>0</v>
      </c>
      <c r="E252" s="80">
        <v>0</v>
      </c>
      <c r="F252" s="80">
        <f t="shared" si="43"/>
        <v>0</v>
      </c>
      <c r="G252" s="80">
        <f t="shared" si="44"/>
        <v>0</v>
      </c>
      <c r="H252" s="80">
        <v>0</v>
      </c>
    </row>
    <row r="253" spans="2:9" outlineLevel="1" x14ac:dyDescent="0.3">
      <c r="B253" s="56" t="s">
        <v>294</v>
      </c>
      <c r="C253" s="57" t="s">
        <v>284</v>
      </c>
      <c r="D253" s="80">
        <v>0</v>
      </c>
      <c r="E253" s="80">
        <v>0</v>
      </c>
      <c r="F253" s="80">
        <f t="shared" si="43"/>
        <v>0</v>
      </c>
      <c r="G253" s="80">
        <f t="shared" si="44"/>
        <v>0</v>
      </c>
      <c r="H253" s="80">
        <v>0</v>
      </c>
    </row>
    <row r="254" spans="2:9" outlineLevel="1" x14ac:dyDescent="0.3">
      <c r="B254" s="56" t="s">
        <v>295</v>
      </c>
      <c r="C254" s="57" t="s">
        <v>284</v>
      </c>
      <c r="D254" s="80">
        <v>0</v>
      </c>
      <c r="E254" s="80">
        <v>0</v>
      </c>
      <c r="F254" s="80">
        <f t="shared" si="43"/>
        <v>0</v>
      </c>
      <c r="G254" s="80">
        <f t="shared" si="44"/>
        <v>0</v>
      </c>
      <c r="H254" s="80">
        <v>0</v>
      </c>
    </row>
    <row r="255" spans="2:9" outlineLevel="1" x14ac:dyDescent="0.3">
      <c r="B255" s="56" t="s">
        <v>296</v>
      </c>
      <c r="C255" s="57" t="s">
        <v>284</v>
      </c>
      <c r="D255" s="80">
        <v>0</v>
      </c>
      <c r="E255" s="80">
        <v>0</v>
      </c>
      <c r="F255" s="80">
        <f t="shared" si="43"/>
        <v>0</v>
      </c>
      <c r="G255" s="80">
        <f t="shared" si="44"/>
        <v>0</v>
      </c>
      <c r="H255" s="80">
        <v>0</v>
      </c>
    </row>
    <row r="256" spans="2:9" outlineLevel="1" x14ac:dyDescent="0.3">
      <c r="B256" s="56" t="s">
        <v>297</v>
      </c>
      <c r="C256" s="57" t="s">
        <v>284</v>
      </c>
      <c r="D256" s="80">
        <v>17900</v>
      </c>
      <c r="E256" s="80">
        <v>17900</v>
      </c>
      <c r="F256" s="80">
        <f t="shared" si="43"/>
        <v>1790</v>
      </c>
      <c r="G256" s="80">
        <f t="shared" si="44"/>
        <v>1790</v>
      </c>
      <c r="H256" s="80">
        <v>0</v>
      </c>
    </row>
    <row r="257" spans="2:8" outlineLevel="1" x14ac:dyDescent="0.3">
      <c r="B257" s="56" t="s">
        <v>298</v>
      </c>
      <c r="C257" s="57" t="s">
        <v>284</v>
      </c>
      <c r="D257" s="80">
        <v>0</v>
      </c>
      <c r="E257" s="80">
        <v>0</v>
      </c>
      <c r="F257" s="80">
        <f t="shared" si="43"/>
        <v>0</v>
      </c>
      <c r="G257" s="80">
        <f t="shared" si="44"/>
        <v>0</v>
      </c>
      <c r="H257" s="80">
        <v>0</v>
      </c>
    </row>
    <row r="258" spans="2:8" outlineLevel="1" x14ac:dyDescent="0.3">
      <c r="B258" s="56" t="s">
        <v>299</v>
      </c>
      <c r="C258" s="57" t="s">
        <v>284</v>
      </c>
      <c r="D258" s="80">
        <v>0</v>
      </c>
      <c r="E258" s="80">
        <v>0</v>
      </c>
      <c r="F258" s="80">
        <f t="shared" si="43"/>
        <v>0</v>
      </c>
      <c r="G258" s="80">
        <f t="shared" si="44"/>
        <v>0</v>
      </c>
      <c r="H258" s="80">
        <v>0</v>
      </c>
    </row>
    <row r="259" spans="2:8" outlineLevel="1" x14ac:dyDescent="0.3">
      <c r="B259" s="56" t="s">
        <v>300</v>
      </c>
      <c r="C259" s="57" t="s">
        <v>301</v>
      </c>
      <c r="D259" s="80">
        <v>0</v>
      </c>
      <c r="E259" s="80">
        <v>0</v>
      </c>
      <c r="F259" s="80">
        <f t="shared" si="43"/>
        <v>0</v>
      </c>
      <c r="G259" s="80">
        <f t="shared" si="44"/>
        <v>0</v>
      </c>
      <c r="H259" s="80">
        <v>0</v>
      </c>
    </row>
    <row r="260" spans="2:8" outlineLevel="1" x14ac:dyDescent="0.3">
      <c r="B260" s="56" t="s">
        <v>302</v>
      </c>
      <c r="C260" s="57" t="s">
        <v>284</v>
      </c>
      <c r="D260" s="80">
        <v>10377905</v>
      </c>
      <c r="E260" s="80">
        <v>3800000</v>
      </c>
      <c r="F260" s="80">
        <f t="shared" si="43"/>
        <v>1037790.5</v>
      </c>
      <c r="G260" s="80">
        <f t="shared" si="44"/>
        <v>380000</v>
      </c>
      <c r="H260" s="80">
        <v>0</v>
      </c>
    </row>
    <row r="261" spans="2:8" outlineLevel="1" x14ac:dyDescent="0.3">
      <c r="B261" s="56" t="s">
        <v>303</v>
      </c>
      <c r="C261" s="57" t="s">
        <v>284</v>
      </c>
      <c r="D261" s="80">
        <v>3245270</v>
      </c>
      <c r="E261" s="80">
        <v>1600000</v>
      </c>
      <c r="F261" s="80">
        <f t="shared" si="43"/>
        <v>324527</v>
      </c>
      <c r="G261" s="80">
        <f t="shared" si="44"/>
        <v>160000</v>
      </c>
      <c r="H261" s="80">
        <v>0</v>
      </c>
    </row>
    <row r="262" spans="2:8" outlineLevel="1" x14ac:dyDescent="0.3">
      <c r="B262" s="56" t="s">
        <v>304</v>
      </c>
      <c r="C262" s="57" t="s">
        <v>284</v>
      </c>
      <c r="D262" s="80">
        <v>0</v>
      </c>
      <c r="E262" s="80">
        <v>0</v>
      </c>
      <c r="F262" s="80">
        <f t="shared" si="43"/>
        <v>0</v>
      </c>
      <c r="G262" s="80">
        <f t="shared" si="44"/>
        <v>0</v>
      </c>
      <c r="H262" s="80">
        <v>0</v>
      </c>
    </row>
    <row r="263" spans="2:8" outlineLevel="1" x14ac:dyDescent="0.3">
      <c r="B263" s="56" t="s">
        <v>305</v>
      </c>
      <c r="C263" s="57" t="s">
        <v>284</v>
      </c>
      <c r="D263" s="80">
        <v>0</v>
      </c>
      <c r="E263" s="80">
        <v>0</v>
      </c>
      <c r="F263" s="80">
        <f t="shared" si="43"/>
        <v>0</v>
      </c>
      <c r="G263" s="80">
        <f t="shared" si="44"/>
        <v>0</v>
      </c>
      <c r="H263" s="80">
        <v>0</v>
      </c>
    </row>
    <row r="264" spans="2:8" outlineLevel="1" x14ac:dyDescent="0.3">
      <c r="B264" s="56" t="s">
        <v>306</v>
      </c>
      <c r="C264" s="57" t="s">
        <v>284</v>
      </c>
      <c r="D264" s="80">
        <v>0</v>
      </c>
      <c r="E264" s="80">
        <v>0</v>
      </c>
      <c r="F264" s="80">
        <f t="shared" si="43"/>
        <v>0</v>
      </c>
      <c r="G264" s="80">
        <f t="shared" si="44"/>
        <v>0</v>
      </c>
      <c r="H264" s="80">
        <v>0</v>
      </c>
    </row>
    <row r="265" spans="2:8" outlineLevel="1" x14ac:dyDescent="0.3">
      <c r="B265" s="56" t="s">
        <v>307</v>
      </c>
      <c r="C265" s="57" t="s">
        <v>284</v>
      </c>
      <c r="D265" s="80">
        <v>0</v>
      </c>
      <c r="E265" s="80">
        <v>0</v>
      </c>
      <c r="F265" s="80">
        <f t="shared" si="43"/>
        <v>0</v>
      </c>
      <c r="G265" s="80">
        <f t="shared" si="44"/>
        <v>0</v>
      </c>
      <c r="H265" s="80">
        <v>0</v>
      </c>
    </row>
    <row r="266" spans="2:8" outlineLevel="1" x14ac:dyDescent="0.3">
      <c r="B266" s="56" t="s">
        <v>308</v>
      </c>
      <c r="C266" s="57" t="s">
        <v>284</v>
      </c>
      <c r="D266" s="80">
        <v>117750</v>
      </c>
      <c r="E266" s="80">
        <v>62100</v>
      </c>
      <c r="F266" s="80">
        <f t="shared" si="43"/>
        <v>11775</v>
      </c>
      <c r="G266" s="80">
        <f t="shared" si="44"/>
        <v>6210</v>
      </c>
      <c r="H266" s="80">
        <v>0</v>
      </c>
    </row>
    <row r="267" spans="2:8" outlineLevel="1" x14ac:dyDescent="0.3">
      <c r="B267" s="56" t="s">
        <v>309</v>
      </c>
      <c r="C267" s="57" t="s">
        <v>284</v>
      </c>
      <c r="D267" s="80">
        <v>0</v>
      </c>
      <c r="E267" s="80">
        <v>0</v>
      </c>
      <c r="F267" s="80">
        <f t="shared" si="43"/>
        <v>0</v>
      </c>
      <c r="G267" s="80">
        <f t="shared" si="44"/>
        <v>0</v>
      </c>
      <c r="H267" s="80">
        <v>0</v>
      </c>
    </row>
    <row r="268" spans="2:8" outlineLevel="1" x14ac:dyDescent="0.3">
      <c r="B268" s="56" t="s">
        <v>310</v>
      </c>
      <c r="C268" s="57" t="s">
        <v>284</v>
      </c>
      <c r="D268" s="80"/>
      <c r="E268" s="80">
        <v>0</v>
      </c>
      <c r="F268" s="80">
        <f t="shared" si="43"/>
        <v>0</v>
      </c>
      <c r="G268" s="80">
        <f t="shared" si="44"/>
        <v>0</v>
      </c>
      <c r="H268" s="80">
        <v>0</v>
      </c>
    </row>
    <row r="269" spans="2:8" outlineLevel="1" x14ac:dyDescent="0.3">
      <c r="B269" s="56" t="s">
        <v>311</v>
      </c>
      <c r="C269" s="59">
        <v>0.17</v>
      </c>
      <c r="D269" s="80">
        <v>170688</v>
      </c>
      <c r="E269" s="80">
        <v>0</v>
      </c>
      <c r="F269" s="80">
        <f t="shared" si="43"/>
        <v>17068.8</v>
      </c>
      <c r="G269" s="80">
        <f t="shared" si="44"/>
        <v>0</v>
      </c>
      <c r="H269" s="80">
        <v>0</v>
      </c>
    </row>
    <row r="270" spans="2:8" outlineLevel="1" x14ac:dyDescent="0.3">
      <c r="B270" s="56" t="s">
        <v>312</v>
      </c>
      <c r="C270" s="57" t="s">
        <v>284</v>
      </c>
      <c r="D270" s="80">
        <v>0</v>
      </c>
      <c r="E270" s="80">
        <v>0</v>
      </c>
      <c r="F270" s="80">
        <f t="shared" si="43"/>
        <v>0</v>
      </c>
      <c r="G270" s="80">
        <f t="shared" si="44"/>
        <v>0</v>
      </c>
      <c r="H270" s="80">
        <v>0</v>
      </c>
    </row>
    <row r="271" spans="2:8" outlineLevel="1" x14ac:dyDescent="0.3">
      <c r="B271" s="56" t="s">
        <v>313</v>
      </c>
      <c r="C271" s="57" t="s">
        <v>284</v>
      </c>
      <c r="D271" s="80">
        <v>160080</v>
      </c>
      <c r="E271" s="80">
        <v>160100</v>
      </c>
      <c r="F271" s="80">
        <f t="shared" si="43"/>
        <v>16008</v>
      </c>
      <c r="G271" s="80">
        <f t="shared" si="44"/>
        <v>16010</v>
      </c>
      <c r="H271" s="80">
        <v>0</v>
      </c>
    </row>
    <row r="272" spans="2:8" outlineLevel="1" x14ac:dyDescent="0.3">
      <c r="B272" s="56" t="s">
        <v>314</v>
      </c>
      <c r="C272" s="58">
        <v>1.9</v>
      </c>
      <c r="D272" s="80">
        <v>0</v>
      </c>
      <c r="E272" s="80">
        <v>0</v>
      </c>
      <c r="F272" s="80">
        <f t="shared" si="43"/>
        <v>0</v>
      </c>
      <c r="G272" s="80">
        <f t="shared" si="44"/>
        <v>0</v>
      </c>
      <c r="H272" s="80">
        <v>0</v>
      </c>
    </row>
    <row r="273" spans="2:9" outlineLevel="1" x14ac:dyDescent="0.3">
      <c r="B273" s="56" t="s">
        <v>315</v>
      </c>
      <c r="C273" s="57" t="s">
        <v>316</v>
      </c>
      <c r="D273" s="80">
        <v>247814</v>
      </c>
      <c r="E273" s="80">
        <v>120600</v>
      </c>
      <c r="F273" s="80">
        <f t="shared" si="43"/>
        <v>24781.4</v>
      </c>
      <c r="G273" s="80">
        <f t="shared" si="44"/>
        <v>12060</v>
      </c>
      <c r="H273" s="80">
        <v>0</v>
      </c>
    </row>
    <row r="274" spans="2:9" outlineLevel="1" x14ac:dyDescent="0.3">
      <c r="B274" s="56">
        <v>120740</v>
      </c>
      <c r="C274" s="57" t="s">
        <v>284</v>
      </c>
      <c r="D274" s="80">
        <v>11163236</v>
      </c>
      <c r="E274" s="80">
        <v>4700000</v>
      </c>
      <c r="F274" s="80">
        <f t="shared" si="43"/>
        <v>1116323.6000000001</v>
      </c>
      <c r="G274" s="80">
        <f t="shared" si="44"/>
        <v>470000</v>
      </c>
      <c r="H274" s="80">
        <v>0</v>
      </c>
    </row>
    <row r="275" spans="2:9" outlineLevel="1" x14ac:dyDescent="0.3">
      <c r="B275" s="56">
        <v>120750</v>
      </c>
      <c r="C275" s="57" t="s">
        <v>284</v>
      </c>
      <c r="D275" s="80">
        <v>107201</v>
      </c>
      <c r="E275" s="80">
        <v>53100</v>
      </c>
      <c r="F275" s="80">
        <f t="shared" si="43"/>
        <v>10720.1</v>
      </c>
      <c r="G275" s="80">
        <f t="shared" si="44"/>
        <v>5310</v>
      </c>
      <c r="H275" s="80">
        <v>0</v>
      </c>
    </row>
    <row r="276" spans="2:9" outlineLevel="1" x14ac:dyDescent="0.3">
      <c r="B276" s="56">
        <v>120791</v>
      </c>
      <c r="C276" s="59">
        <v>0.02</v>
      </c>
      <c r="D276" s="80">
        <v>0</v>
      </c>
      <c r="E276" s="80">
        <v>0</v>
      </c>
      <c r="F276" s="80">
        <f t="shared" si="43"/>
        <v>0</v>
      </c>
      <c r="G276" s="80">
        <f t="shared" si="44"/>
        <v>0</v>
      </c>
      <c r="H276" s="80">
        <v>0</v>
      </c>
    </row>
    <row r="277" spans="2:9" outlineLevel="1" x14ac:dyDescent="0.3">
      <c r="B277" s="56">
        <v>121190</v>
      </c>
      <c r="C277" s="57" t="s">
        <v>317</v>
      </c>
      <c r="D277" s="80">
        <v>311570</v>
      </c>
      <c r="E277" s="80">
        <v>128000</v>
      </c>
      <c r="F277" s="80">
        <f t="shared" si="43"/>
        <v>31157</v>
      </c>
      <c r="G277" s="80">
        <f t="shared" si="44"/>
        <v>12800</v>
      </c>
      <c r="H277" s="80">
        <v>0</v>
      </c>
    </row>
    <row r="278" spans="2:9" outlineLevel="1" x14ac:dyDescent="0.3">
      <c r="B278" s="56">
        <v>210330</v>
      </c>
      <c r="C278" s="57" t="s">
        <v>318</v>
      </c>
      <c r="D278" s="80">
        <v>17373</v>
      </c>
      <c r="E278" s="80">
        <v>17400</v>
      </c>
      <c r="F278" s="80">
        <f t="shared" si="43"/>
        <v>1737.3000000000002</v>
      </c>
      <c r="G278" s="80">
        <f t="shared" si="44"/>
        <v>1740</v>
      </c>
      <c r="H278" s="80">
        <v>0</v>
      </c>
    </row>
    <row r="279" spans="2:9" outlineLevel="1" x14ac:dyDescent="0.3">
      <c r="B279" s="200" t="s">
        <v>319</v>
      </c>
      <c r="C279" s="201"/>
      <c r="D279" s="202"/>
      <c r="E279" s="114">
        <f>SUM(E244:E278)</f>
        <v>11521300</v>
      </c>
      <c r="F279" s="114">
        <f>SUM(F244:F278)</f>
        <v>2876841.1</v>
      </c>
      <c r="G279" s="114">
        <f>SUM(G244:G278)</f>
        <v>1152130</v>
      </c>
      <c r="H279" s="114">
        <f>SUM(H244:H278)</f>
        <v>0</v>
      </c>
    </row>
    <row r="280" spans="2:9" x14ac:dyDescent="0.3">
      <c r="B280" s="88"/>
      <c r="C280" s="88"/>
      <c r="D280" s="88"/>
      <c r="E280" s="116"/>
      <c r="F280" s="116"/>
      <c r="G280" s="116"/>
      <c r="H280" s="116"/>
    </row>
    <row r="281" spans="2:9" ht="51.6" x14ac:dyDescent="0.3">
      <c r="B281" s="49" t="s">
        <v>320</v>
      </c>
      <c r="C281" s="49" t="s">
        <v>339</v>
      </c>
      <c r="D281" s="49"/>
      <c r="E281" s="49"/>
      <c r="F281" s="199" t="s">
        <v>340</v>
      </c>
      <c r="G281" s="199"/>
      <c r="H281" s="98" t="s">
        <v>341</v>
      </c>
    </row>
    <row r="282" spans="2:9" ht="15.6" outlineLevel="1" x14ac:dyDescent="0.3">
      <c r="B282" s="50" t="s">
        <v>329</v>
      </c>
      <c r="C282" s="51">
        <v>0.26</v>
      </c>
      <c r="D282" s="50"/>
      <c r="E282" s="50"/>
      <c r="F282" s="52">
        <v>0.5</v>
      </c>
      <c r="G282" s="52">
        <v>0.5</v>
      </c>
      <c r="H282" s="52">
        <v>0.4</v>
      </c>
    </row>
    <row r="283" spans="2:9" ht="28.8" outlineLevel="1" x14ac:dyDescent="0.3">
      <c r="B283" s="53" t="s">
        <v>271</v>
      </c>
      <c r="C283" s="54" t="s">
        <v>272</v>
      </c>
      <c r="D283" s="55" t="s">
        <v>324</v>
      </c>
      <c r="E283" s="53" t="s">
        <v>273</v>
      </c>
      <c r="F283" s="54" t="s">
        <v>325</v>
      </c>
      <c r="G283" s="54" t="s">
        <v>326</v>
      </c>
      <c r="H283" s="54" t="s">
        <v>276</v>
      </c>
      <c r="I283" s="125"/>
    </row>
    <row r="284" spans="2:9" outlineLevel="1" x14ac:dyDescent="0.3">
      <c r="B284" s="56" t="s">
        <v>281</v>
      </c>
      <c r="C284" s="57" t="s">
        <v>282</v>
      </c>
      <c r="D284" s="80">
        <v>1500000</v>
      </c>
      <c r="E284" s="80">
        <v>461700</v>
      </c>
      <c r="F284" s="80">
        <f>D284*$F$282</f>
        <v>750000</v>
      </c>
      <c r="G284" s="80">
        <f>E284*$G$282</f>
        <v>230850</v>
      </c>
      <c r="H284" s="80">
        <f>E284*$H$282</f>
        <v>184680</v>
      </c>
    </row>
    <row r="285" spans="2:9" outlineLevel="1" x14ac:dyDescent="0.3">
      <c r="B285" s="56" t="s">
        <v>283</v>
      </c>
      <c r="C285" s="57" t="s">
        <v>284</v>
      </c>
      <c r="D285" s="80">
        <v>11800000</v>
      </c>
      <c r="E285" s="80">
        <v>5700000</v>
      </c>
      <c r="F285" s="80">
        <f t="shared" ref="F285:F318" si="45">D285*$F$282</f>
        <v>5900000</v>
      </c>
      <c r="G285" s="80">
        <f t="shared" ref="G285:G318" si="46">E285*$G$282</f>
        <v>2850000</v>
      </c>
      <c r="H285" s="80">
        <f t="shared" ref="H285:H318" si="47">E285*$H$282</f>
        <v>2280000</v>
      </c>
    </row>
    <row r="286" spans="2:9" outlineLevel="1" x14ac:dyDescent="0.3">
      <c r="B286" s="56" t="s">
        <v>285</v>
      </c>
      <c r="C286" s="57" t="s">
        <v>284</v>
      </c>
      <c r="D286" s="80">
        <v>30800000</v>
      </c>
      <c r="E286" s="80">
        <v>14500000</v>
      </c>
      <c r="F286" s="80">
        <f t="shared" si="45"/>
        <v>15400000</v>
      </c>
      <c r="G286" s="80">
        <f t="shared" si="46"/>
        <v>7250000</v>
      </c>
      <c r="H286" s="80">
        <f t="shared" si="47"/>
        <v>5800000</v>
      </c>
    </row>
    <row r="287" spans="2:9" outlineLevel="1" x14ac:dyDescent="0.3">
      <c r="B287" s="56" t="s">
        <v>286</v>
      </c>
      <c r="C287" s="57" t="s">
        <v>287</v>
      </c>
      <c r="D287" s="80">
        <v>35700000</v>
      </c>
      <c r="E287" s="80">
        <v>15400000</v>
      </c>
      <c r="F287" s="80">
        <f t="shared" si="45"/>
        <v>17850000</v>
      </c>
      <c r="G287" s="80">
        <f t="shared" si="46"/>
        <v>7700000</v>
      </c>
      <c r="H287" s="80">
        <f t="shared" si="47"/>
        <v>6160000</v>
      </c>
    </row>
    <row r="288" spans="2:9" outlineLevel="1" x14ac:dyDescent="0.3">
      <c r="B288" s="56" t="s">
        <v>288</v>
      </c>
      <c r="C288" s="57" t="s">
        <v>289</v>
      </c>
      <c r="D288" s="80">
        <v>94800000</v>
      </c>
      <c r="E288" s="80">
        <v>41500000</v>
      </c>
      <c r="F288" s="80">
        <f t="shared" si="45"/>
        <v>47400000</v>
      </c>
      <c r="G288" s="80">
        <f>E288*$G$282</f>
        <v>20750000</v>
      </c>
      <c r="H288" s="80">
        <f t="shared" si="47"/>
        <v>16600000</v>
      </c>
    </row>
    <row r="289" spans="2:8" outlineLevel="1" x14ac:dyDescent="0.3">
      <c r="B289" s="56" t="s">
        <v>290</v>
      </c>
      <c r="C289" s="57" t="s">
        <v>284</v>
      </c>
      <c r="D289" s="80">
        <v>695600</v>
      </c>
      <c r="E289" s="80">
        <v>138200</v>
      </c>
      <c r="F289" s="80">
        <f t="shared" si="45"/>
        <v>347800</v>
      </c>
      <c r="G289" s="80">
        <f>E289*$G$282</f>
        <v>69100</v>
      </c>
      <c r="H289" s="80">
        <f>E289*$H$282</f>
        <v>55280</v>
      </c>
    </row>
    <row r="290" spans="2:8" outlineLevel="1" x14ac:dyDescent="0.3">
      <c r="B290" s="56" t="s">
        <v>291</v>
      </c>
      <c r="C290" s="57" t="s">
        <v>284</v>
      </c>
      <c r="D290" s="80">
        <v>7700</v>
      </c>
      <c r="E290" s="80">
        <v>3800</v>
      </c>
      <c r="F290" s="80">
        <f t="shared" si="45"/>
        <v>3850</v>
      </c>
      <c r="G290" s="80">
        <f t="shared" si="46"/>
        <v>1900</v>
      </c>
      <c r="H290" s="80">
        <f t="shared" si="47"/>
        <v>1520</v>
      </c>
    </row>
    <row r="291" spans="2:8" outlineLevel="1" x14ac:dyDescent="0.3">
      <c r="B291" s="56" t="s">
        <v>292</v>
      </c>
      <c r="C291" s="57" t="s">
        <v>284</v>
      </c>
      <c r="D291" s="80">
        <v>2100000</v>
      </c>
      <c r="E291" s="80">
        <v>878500</v>
      </c>
      <c r="F291" s="80">
        <f t="shared" si="45"/>
        <v>1050000</v>
      </c>
      <c r="G291" s="80">
        <f t="shared" si="46"/>
        <v>439250</v>
      </c>
      <c r="H291" s="80">
        <f t="shared" si="47"/>
        <v>351400</v>
      </c>
    </row>
    <row r="292" spans="2:8" outlineLevel="1" x14ac:dyDescent="0.3">
      <c r="B292" s="56" t="s">
        <v>293</v>
      </c>
      <c r="C292" s="57" t="s">
        <v>284</v>
      </c>
      <c r="D292" s="80">
        <v>1100000</v>
      </c>
      <c r="E292" s="80">
        <v>414800</v>
      </c>
      <c r="F292" s="80">
        <f t="shared" si="45"/>
        <v>550000</v>
      </c>
      <c r="G292" s="80">
        <f t="shared" si="46"/>
        <v>207400</v>
      </c>
      <c r="H292" s="80">
        <f t="shared" si="47"/>
        <v>165920</v>
      </c>
    </row>
    <row r="293" spans="2:8" outlineLevel="1" x14ac:dyDescent="0.3">
      <c r="B293" s="56" t="s">
        <v>294</v>
      </c>
      <c r="C293" s="57" t="s">
        <v>284</v>
      </c>
      <c r="D293" s="80">
        <v>1800000</v>
      </c>
      <c r="E293" s="80">
        <v>1100000</v>
      </c>
      <c r="F293" s="80">
        <f t="shared" si="45"/>
        <v>900000</v>
      </c>
      <c r="G293" s="80">
        <f t="shared" si="46"/>
        <v>550000</v>
      </c>
      <c r="H293" s="80">
        <f t="shared" si="47"/>
        <v>440000</v>
      </c>
    </row>
    <row r="294" spans="2:8" outlineLevel="1" x14ac:dyDescent="0.3">
      <c r="B294" s="56" t="s">
        <v>295</v>
      </c>
      <c r="C294" s="57" t="s">
        <v>284</v>
      </c>
      <c r="D294" s="80">
        <v>2900000</v>
      </c>
      <c r="E294" s="80">
        <v>995000</v>
      </c>
      <c r="F294" s="80">
        <f t="shared" si="45"/>
        <v>1450000</v>
      </c>
      <c r="G294" s="80">
        <f t="shared" si="46"/>
        <v>497500</v>
      </c>
      <c r="H294" s="80">
        <f>E294*$H$282</f>
        <v>398000</v>
      </c>
    </row>
    <row r="295" spans="2:8" outlineLevel="1" x14ac:dyDescent="0.3">
      <c r="B295" s="56" t="s">
        <v>296</v>
      </c>
      <c r="C295" s="57" t="s">
        <v>284</v>
      </c>
      <c r="D295" s="80">
        <v>484500</v>
      </c>
      <c r="E295" s="80">
        <v>291700</v>
      </c>
      <c r="F295" s="80">
        <f t="shared" si="45"/>
        <v>242250</v>
      </c>
      <c r="G295" s="80">
        <f t="shared" si="46"/>
        <v>145850</v>
      </c>
      <c r="H295" s="80">
        <f t="shared" si="47"/>
        <v>116680</v>
      </c>
    </row>
    <row r="296" spans="2:8" outlineLevel="1" x14ac:dyDescent="0.3">
      <c r="B296" s="56" t="s">
        <v>297</v>
      </c>
      <c r="C296" s="57" t="s">
        <v>284</v>
      </c>
      <c r="D296" s="80">
        <v>400500</v>
      </c>
      <c r="E296" s="80">
        <v>181900</v>
      </c>
      <c r="F296" s="80">
        <f t="shared" si="45"/>
        <v>200250</v>
      </c>
      <c r="G296" s="80">
        <f t="shared" si="46"/>
        <v>90950</v>
      </c>
      <c r="H296" s="80">
        <f t="shared" si="47"/>
        <v>72760</v>
      </c>
    </row>
    <row r="297" spans="2:8" outlineLevel="1" x14ac:dyDescent="0.3">
      <c r="B297" s="56" t="s">
        <v>298</v>
      </c>
      <c r="C297" s="57" t="s">
        <v>284</v>
      </c>
      <c r="D297" s="80">
        <v>1900000</v>
      </c>
      <c r="E297" s="80">
        <v>876000</v>
      </c>
      <c r="F297" s="80">
        <f t="shared" si="45"/>
        <v>950000</v>
      </c>
      <c r="G297" s="80">
        <f t="shared" si="46"/>
        <v>438000</v>
      </c>
      <c r="H297" s="80">
        <f t="shared" si="47"/>
        <v>350400</v>
      </c>
    </row>
    <row r="298" spans="2:8" outlineLevel="1" x14ac:dyDescent="0.3">
      <c r="B298" s="56" t="s">
        <v>299</v>
      </c>
      <c r="C298" s="57" t="s">
        <v>284</v>
      </c>
      <c r="D298" s="80">
        <v>359100</v>
      </c>
      <c r="E298" s="80">
        <v>145600</v>
      </c>
      <c r="F298" s="80">
        <f t="shared" si="45"/>
        <v>179550</v>
      </c>
      <c r="G298" s="80">
        <f t="shared" si="46"/>
        <v>72800</v>
      </c>
      <c r="H298" s="80">
        <f t="shared" si="47"/>
        <v>58240</v>
      </c>
    </row>
    <row r="299" spans="2:8" outlineLevel="1" x14ac:dyDescent="0.3">
      <c r="B299" s="56" t="s">
        <v>300</v>
      </c>
      <c r="C299" s="57" t="s">
        <v>301</v>
      </c>
      <c r="D299" s="80">
        <v>196500</v>
      </c>
      <c r="E299" s="80">
        <v>70100</v>
      </c>
      <c r="F299" s="80">
        <f t="shared" si="45"/>
        <v>98250</v>
      </c>
      <c r="G299" s="80">
        <f t="shared" si="46"/>
        <v>35050</v>
      </c>
      <c r="H299" s="80">
        <f t="shared" si="47"/>
        <v>28040</v>
      </c>
    </row>
    <row r="300" spans="2:8" outlineLevel="1" x14ac:dyDescent="0.3">
      <c r="B300" s="56" t="s">
        <v>302</v>
      </c>
      <c r="C300" s="57" t="s">
        <v>284</v>
      </c>
      <c r="D300" s="80">
        <v>8300000</v>
      </c>
      <c r="E300" s="80">
        <v>3900000</v>
      </c>
      <c r="F300" s="80">
        <f t="shared" si="45"/>
        <v>4150000</v>
      </c>
      <c r="G300" s="80">
        <f>E300*$G$282</f>
        <v>1950000</v>
      </c>
      <c r="H300" s="80">
        <f t="shared" si="47"/>
        <v>1560000</v>
      </c>
    </row>
    <row r="301" spans="2:8" outlineLevel="1" x14ac:dyDescent="0.3">
      <c r="B301" s="56" t="s">
        <v>303</v>
      </c>
      <c r="C301" s="57" t="s">
        <v>284</v>
      </c>
      <c r="D301" s="80">
        <v>2900000</v>
      </c>
      <c r="E301" s="80">
        <v>1200000</v>
      </c>
      <c r="F301" s="80">
        <f t="shared" si="45"/>
        <v>1450000</v>
      </c>
      <c r="G301" s="80">
        <f t="shared" si="46"/>
        <v>600000</v>
      </c>
      <c r="H301" s="80">
        <f t="shared" si="47"/>
        <v>480000</v>
      </c>
    </row>
    <row r="302" spans="2:8" outlineLevel="1" x14ac:dyDescent="0.3">
      <c r="B302" s="56" t="s">
        <v>304</v>
      </c>
      <c r="C302" s="57" t="s">
        <v>284</v>
      </c>
      <c r="D302" s="80">
        <v>3600000</v>
      </c>
      <c r="E302" s="80">
        <v>1400000</v>
      </c>
      <c r="F302" s="80">
        <f t="shared" si="45"/>
        <v>1800000</v>
      </c>
      <c r="G302" s="80">
        <f t="shared" si="46"/>
        <v>700000</v>
      </c>
      <c r="H302" s="80">
        <f t="shared" si="47"/>
        <v>560000</v>
      </c>
    </row>
    <row r="303" spans="2:8" outlineLevel="1" x14ac:dyDescent="0.3">
      <c r="B303" s="56" t="s">
        <v>305</v>
      </c>
      <c r="C303" s="57" t="s">
        <v>284</v>
      </c>
      <c r="D303" s="80">
        <v>3000000</v>
      </c>
      <c r="E303" s="80">
        <v>1500000</v>
      </c>
      <c r="F303" s="80">
        <f t="shared" si="45"/>
        <v>1500000</v>
      </c>
      <c r="G303" s="80">
        <f t="shared" si="46"/>
        <v>750000</v>
      </c>
      <c r="H303" s="80">
        <f t="shared" si="47"/>
        <v>600000</v>
      </c>
    </row>
    <row r="304" spans="2:8" outlineLevel="1" x14ac:dyDescent="0.3">
      <c r="B304" s="56" t="s">
        <v>306</v>
      </c>
      <c r="C304" s="57" t="s">
        <v>284</v>
      </c>
      <c r="D304" s="80">
        <v>43600000</v>
      </c>
      <c r="E304" s="80">
        <v>21700000</v>
      </c>
      <c r="F304" s="80">
        <f t="shared" si="45"/>
        <v>21800000</v>
      </c>
      <c r="G304" s="80">
        <f t="shared" si="46"/>
        <v>10850000</v>
      </c>
      <c r="H304" s="80">
        <f t="shared" si="47"/>
        <v>8680000</v>
      </c>
    </row>
    <row r="305" spans="2:8" outlineLevel="1" x14ac:dyDescent="0.3">
      <c r="B305" s="56" t="s">
        <v>307</v>
      </c>
      <c r="C305" s="57" t="s">
        <v>284</v>
      </c>
      <c r="D305" s="80">
        <v>23600000</v>
      </c>
      <c r="E305" s="80">
        <v>11400000</v>
      </c>
      <c r="F305" s="80">
        <f t="shared" si="45"/>
        <v>11800000</v>
      </c>
      <c r="G305" s="80">
        <f t="shared" si="46"/>
        <v>5700000</v>
      </c>
      <c r="H305" s="80">
        <f t="shared" si="47"/>
        <v>4560000</v>
      </c>
    </row>
    <row r="306" spans="2:8" outlineLevel="1" x14ac:dyDescent="0.3">
      <c r="B306" s="56" t="s">
        <v>308</v>
      </c>
      <c r="C306" s="57" t="s">
        <v>284</v>
      </c>
      <c r="D306" s="80">
        <v>7500000</v>
      </c>
      <c r="E306" s="80">
        <v>2900000</v>
      </c>
      <c r="F306" s="80">
        <f t="shared" si="45"/>
        <v>3750000</v>
      </c>
      <c r="G306" s="80">
        <f t="shared" si="46"/>
        <v>1450000</v>
      </c>
      <c r="H306" s="80">
        <f t="shared" si="47"/>
        <v>1160000</v>
      </c>
    </row>
    <row r="307" spans="2:8" outlineLevel="1" x14ac:dyDescent="0.3">
      <c r="B307" s="56" t="s">
        <v>309</v>
      </c>
      <c r="C307" s="57" t="s">
        <v>284</v>
      </c>
      <c r="D307" s="80">
        <v>833000</v>
      </c>
      <c r="E307" s="80">
        <v>445700</v>
      </c>
      <c r="F307" s="80">
        <f t="shared" si="45"/>
        <v>416500</v>
      </c>
      <c r="G307" s="80">
        <f t="shared" si="46"/>
        <v>222850</v>
      </c>
      <c r="H307" s="80">
        <f t="shared" si="47"/>
        <v>178280</v>
      </c>
    </row>
    <row r="308" spans="2:8" outlineLevel="1" x14ac:dyDescent="0.3">
      <c r="B308" s="56" t="s">
        <v>310</v>
      </c>
      <c r="C308" s="57" t="s">
        <v>284</v>
      </c>
      <c r="D308" s="80">
        <v>3600000</v>
      </c>
      <c r="E308" s="80">
        <v>1500000</v>
      </c>
      <c r="F308" s="80">
        <f t="shared" si="45"/>
        <v>1800000</v>
      </c>
      <c r="G308" s="80">
        <f t="shared" si="46"/>
        <v>750000</v>
      </c>
      <c r="H308" s="80">
        <f t="shared" si="47"/>
        <v>600000</v>
      </c>
    </row>
    <row r="309" spans="2:8" outlineLevel="1" x14ac:dyDescent="0.3">
      <c r="B309" s="56" t="s">
        <v>311</v>
      </c>
      <c r="C309" s="59">
        <v>0.17</v>
      </c>
      <c r="D309" s="80">
        <v>6200000</v>
      </c>
      <c r="E309" s="80">
        <v>2800000</v>
      </c>
      <c r="F309" s="80">
        <f t="shared" si="45"/>
        <v>3100000</v>
      </c>
      <c r="G309" s="80">
        <f t="shared" si="46"/>
        <v>1400000</v>
      </c>
      <c r="H309" s="80">
        <f t="shared" si="47"/>
        <v>1120000</v>
      </c>
    </row>
    <row r="310" spans="2:8" outlineLevel="1" x14ac:dyDescent="0.3">
      <c r="B310" s="56" t="s">
        <v>312</v>
      </c>
      <c r="C310" s="57" t="s">
        <v>284</v>
      </c>
      <c r="D310" s="80">
        <v>112300</v>
      </c>
      <c r="E310" s="80">
        <v>35700</v>
      </c>
      <c r="F310" s="80">
        <f t="shared" si="45"/>
        <v>56150</v>
      </c>
      <c r="G310" s="80">
        <f t="shared" si="46"/>
        <v>17850</v>
      </c>
      <c r="H310" s="80">
        <f t="shared" si="47"/>
        <v>14280</v>
      </c>
    </row>
    <row r="311" spans="2:8" outlineLevel="1" x14ac:dyDescent="0.3">
      <c r="B311" s="56" t="s">
        <v>313</v>
      </c>
      <c r="C311" s="57" t="s">
        <v>284</v>
      </c>
      <c r="D311" s="80">
        <v>36200000</v>
      </c>
      <c r="E311" s="80">
        <v>14700000</v>
      </c>
      <c r="F311" s="80">
        <f t="shared" si="45"/>
        <v>18100000</v>
      </c>
      <c r="G311" s="80">
        <f t="shared" si="46"/>
        <v>7350000</v>
      </c>
      <c r="H311" s="80">
        <f t="shared" si="47"/>
        <v>5880000</v>
      </c>
    </row>
    <row r="312" spans="2:8" outlineLevel="1" x14ac:dyDescent="0.3">
      <c r="B312" s="56" t="s">
        <v>314</v>
      </c>
      <c r="C312" s="58">
        <v>1.9</v>
      </c>
      <c r="D312" s="80">
        <v>16300000</v>
      </c>
      <c r="E312" s="80">
        <v>7100000</v>
      </c>
      <c r="F312" s="80">
        <f t="shared" si="45"/>
        <v>8150000</v>
      </c>
      <c r="G312" s="80">
        <f t="shared" si="46"/>
        <v>3550000</v>
      </c>
      <c r="H312" s="80">
        <f t="shared" si="47"/>
        <v>2840000</v>
      </c>
    </row>
    <row r="313" spans="2:8" outlineLevel="1" x14ac:dyDescent="0.3">
      <c r="B313" s="56" t="s">
        <v>315</v>
      </c>
      <c r="C313" s="57" t="s">
        <v>316</v>
      </c>
      <c r="D313" s="80">
        <v>17600000</v>
      </c>
      <c r="E313" s="80">
        <v>7800000</v>
      </c>
      <c r="F313" s="80">
        <f t="shared" si="45"/>
        <v>8800000</v>
      </c>
      <c r="G313" s="80">
        <f t="shared" si="46"/>
        <v>3900000</v>
      </c>
      <c r="H313" s="80">
        <f t="shared" si="47"/>
        <v>3120000</v>
      </c>
    </row>
    <row r="314" spans="2:8" outlineLevel="1" x14ac:dyDescent="0.3">
      <c r="B314" s="56">
        <v>120740</v>
      </c>
      <c r="C314" s="57" t="s">
        <v>284</v>
      </c>
      <c r="D314" s="80">
        <v>45500000</v>
      </c>
      <c r="E314" s="80">
        <v>19400000</v>
      </c>
      <c r="F314" s="80">
        <f t="shared" si="45"/>
        <v>22750000</v>
      </c>
      <c r="G314" s="80">
        <f t="shared" si="46"/>
        <v>9700000</v>
      </c>
      <c r="H314" s="80">
        <f>E314*$H$282</f>
        <v>7760000</v>
      </c>
    </row>
    <row r="315" spans="2:8" outlineLevel="1" x14ac:dyDescent="0.3">
      <c r="B315" s="56">
        <v>120750</v>
      </c>
      <c r="C315" s="57" t="s">
        <v>284</v>
      </c>
      <c r="D315" s="80">
        <v>2400000</v>
      </c>
      <c r="E315" s="80">
        <v>846600</v>
      </c>
      <c r="F315" s="80">
        <f t="shared" si="45"/>
        <v>1200000</v>
      </c>
      <c r="G315" s="80">
        <f t="shared" si="46"/>
        <v>423300</v>
      </c>
      <c r="H315" s="80">
        <f t="shared" si="47"/>
        <v>338640</v>
      </c>
    </row>
    <row r="316" spans="2:8" outlineLevel="1" x14ac:dyDescent="0.3">
      <c r="B316" s="56">
        <v>120791</v>
      </c>
      <c r="C316" s="59">
        <v>0.02</v>
      </c>
      <c r="D316" s="80">
        <v>213700</v>
      </c>
      <c r="E316" s="80">
        <v>74800</v>
      </c>
      <c r="F316" s="80">
        <f t="shared" si="45"/>
        <v>106850</v>
      </c>
      <c r="G316" s="80">
        <f>E316*$G$282</f>
        <v>37400</v>
      </c>
      <c r="H316" s="80">
        <f t="shared" si="47"/>
        <v>29920</v>
      </c>
    </row>
    <row r="317" spans="2:8" outlineLevel="1" x14ac:dyDescent="0.3">
      <c r="B317" s="56">
        <v>121190</v>
      </c>
      <c r="C317" s="57" t="s">
        <v>317</v>
      </c>
      <c r="D317" s="80">
        <v>1800000</v>
      </c>
      <c r="E317" s="80">
        <v>730500</v>
      </c>
      <c r="F317" s="80">
        <f t="shared" si="45"/>
        <v>900000</v>
      </c>
      <c r="G317" s="80">
        <f t="shared" si="46"/>
        <v>365250</v>
      </c>
      <c r="H317" s="80">
        <f>E317*$H$282</f>
        <v>292200</v>
      </c>
    </row>
    <row r="318" spans="2:8" outlineLevel="1" x14ac:dyDescent="0.3">
      <c r="B318" s="56">
        <v>210330</v>
      </c>
      <c r="C318" s="57" t="s">
        <v>318</v>
      </c>
      <c r="D318" s="80">
        <v>223900</v>
      </c>
      <c r="E318" s="80">
        <v>108400</v>
      </c>
      <c r="F318" s="80">
        <f t="shared" si="45"/>
        <v>111950</v>
      </c>
      <c r="G318" s="80">
        <f t="shared" si="46"/>
        <v>54200</v>
      </c>
      <c r="H318" s="80">
        <f t="shared" si="47"/>
        <v>43360</v>
      </c>
    </row>
    <row r="319" spans="2:8" outlineLevel="1" x14ac:dyDescent="0.3">
      <c r="B319" s="200" t="s">
        <v>319</v>
      </c>
      <c r="C319" s="201"/>
      <c r="D319" s="202"/>
      <c r="E319" s="114">
        <f>SUM(E284:E318)</f>
        <v>182199000</v>
      </c>
      <c r="F319" s="114">
        <f>SUM(F284:F318)</f>
        <v>205013400</v>
      </c>
      <c r="G319" s="114">
        <f>SUM(G284:G318)</f>
        <v>91099500</v>
      </c>
      <c r="H319" s="114">
        <f>SUM(H284:H318)</f>
        <v>72879600</v>
      </c>
    </row>
    <row r="320" spans="2:8" x14ac:dyDescent="0.3">
      <c r="B320" s="88"/>
      <c r="C320" s="88"/>
      <c r="D320" s="88"/>
      <c r="E320" s="89"/>
      <c r="F320" s="89"/>
      <c r="G320" s="89"/>
      <c r="H320" s="89"/>
    </row>
    <row r="321" spans="2:9" customFormat="1" ht="51.6" x14ac:dyDescent="0.3">
      <c r="B321" s="49" t="s">
        <v>320</v>
      </c>
      <c r="C321" s="49" t="s">
        <v>41</v>
      </c>
      <c r="D321" s="49"/>
      <c r="E321" s="49"/>
      <c r="F321" s="199" t="s">
        <v>321</v>
      </c>
      <c r="G321" s="199"/>
      <c r="H321" s="98" t="s">
        <v>341</v>
      </c>
    </row>
    <row r="322" spans="2:9" customFormat="1" ht="15.6" outlineLevel="1" x14ac:dyDescent="0.3">
      <c r="B322" s="50" t="s">
        <v>329</v>
      </c>
      <c r="C322" s="51">
        <v>0.47</v>
      </c>
      <c r="D322" s="50"/>
      <c r="E322" s="50"/>
      <c r="F322" s="52">
        <v>0.15</v>
      </c>
      <c r="G322" s="52">
        <v>0.15</v>
      </c>
      <c r="H322" s="52">
        <v>0.05</v>
      </c>
    </row>
    <row r="323" spans="2:9" customFormat="1" ht="28.8" outlineLevel="1" x14ac:dyDescent="0.3">
      <c r="B323" s="53" t="s">
        <v>271</v>
      </c>
      <c r="C323" s="54" t="s">
        <v>272</v>
      </c>
      <c r="D323" s="55" t="s">
        <v>324</v>
      </c>
      <c r="E323" s="53" t="s">
        <v>273</v>
      </c>
      <c r="F323" s="54" t="s">
        <v>325</v>
      </c>
      <c r="G323" s="54" t="s">
        <v>326</v>
      </c>
      <c r="H323" s="54" t="s">
        <v>276</v>
      </c>
    </row>
    <row r="324" spans="2:9" customFormat="1" outlineLevel="1" x14ac:dyDescent="0.3">
      <c r="B324" s="56" t="s">
        <v>281</v>
      </c>
      <c r="C324" s="57" t="s">
        <v>282</v>
      </c>
      <c r="D324" s="80">
        <v>0</v>
      </c>
      <c r="E324" s="80">
        <v>0</v>
      </c>
      <c r="F324" s="80">
        <f>D324*$F$322</f>
        <v>0</v>
      </c>
      <c r="G324" s="80">
        <f>E324*$G$322</f>
        <v>0</v>
      </c>
      <c r="H324" s="80">
        <f>E324*$H$322</f>
        <v>0</v>
      </c>
      <c r="I324" s="150"/>
    </row>
    <row r="325" spans="2:9" customFormat="1" outlineLevel="1" x14ac:dyDescent="0.3">
      <c r="B325" s="56" t="s">
        <v>283</v>
      </c>
      <c r="C325" s="57" t="s">
        <v>284</v>
      </c>
      <c r="D325" s="80">
        <v>36000</v>
      </c>
      <c r="E325" s="80">
        <v>11400</v>
      </c>
      <c r="F325" s="80">
        <f t="shared" ref="F325:F358" si="48">D325*$F$322</f>
        <v>5400</v>
      </c>
      <c r="G325" s="80">
        <f t="shared" ref="G325:G358" si="49">E325*$G$322</f>
        <v>1710</v>
      </c>
      <c r="H325" s="80">
        <f t="shared" ref="H325:H358" si="50">E325*$H$322</f>
        <v>570</v>
      </c>
    </row>
    <row r="326" spans="2:9" customFormat="1" outlineLevel="1" x14ac:dyDescent="0.3">
      <c r="B326" s="56" t="s">
        <v>285</v>
      </c>
      <c r="C326" s="57" t="s">
        <v>284</v>
      </c>
      <c r="D326" s="80">
        <v>0</v>
      </c>
      <c r="E326" s="80">
        <v>0</v>
      </c>
      <c r="F326" s="80">
        <f t="shared" si="48"/>
        <v>0</v>
      </c>
      <c r="G326" s="80">
        <f t="shared" si="49"/>
        <v>0</v>
      </c>
      <c r="H326" s="80">
        <f t="shared" si="50"/>
        <v>0</v>
      </c>
    </row>
    <row r="327" spans="2:9" customFormat="1" outlineLevel="1" x14ac:dyDescent="0.3">
      <c r="B327" s="56" t="s">
        <v>286</v>
      </c>
      <c r="C327" s="57" t="s">
        <v>287</v>
      </c>
      <c r="D327" s="80">
        <v>0</v>
      </c>
      <c r="E327" s="80">
        <v>0</v>
      </c>
      <c r="F327" s="80">
        <f t="shared" si="48"/>
        <v>0</v>
      </c>
      <c r="G327" s="80">
        <f t="shared" si="49"/>
        <v>0</v>
      </c>
      <c r="H327" s="80">
        <f t="shared" si="50"/>
        <v>0</v>
      </c>
    </row>
    <row r="328" spans="2:9" customFormat="1" outlineLevel="1" x14ac:dyDescent="0.3">
      <c r="B328" s="56" t="s">
        <v>288</v>
      </c>
      <c r="C328" s="57" t="s">
        <v>289</v>
      </c>
      <c r="D328" s="80">
        <v>0</v>
      </c>
      <c r="E328" s="80">
        <v>0</v>
      </c>
      <c r="F328" s="80">
        <f t="shared" si="48"/>
        <v>0</v>
      </c>
      <c r="G328" s="80">
        <f t="shared" si="49"/>
        <v>0</v>
      </c>
      <c r="H328" s="80">
        <f t="shared" si="50"/>
        <v>0</v>
      </c>
    </row>
    <row r="329" spans="2:9" customFormat="1" outlineLevel="1" x14ac:dyDescent="0.3">
      <c r="B329" s="56" t="s">
        <v>290</v>
      </c>
      <c r="C329" s="57" t="s">
        <v>284</v>
      </c>
      <c r="D329" s="80">
        <v>101600000</v>
      </c>
      <c r="E329" s="80">
        <v>49300000</v>
      </c>
      <c r="F329" s="80">
        <f t="shared" si="48"/>
        <v>15240000</v>
      </c>
      <c r="G329" s="80">
        <f t="shared" si="49"/>
        <v>7395000</v>
      </c>
      <c r="H329" s="80">
        <f>E329*$H$322</f>
        <v>2465000</v>
      </c>
    </row>
    <row r="330" spans="2:9" customFormat="1" outlineLevel="1" x14ac:dyDescent="0.3">
      <c r="B330" s="56" t="s">
        <v>291</v>
      </c>
      <c r="C330" s="57" t="s">
        <v>284</v>
      </c>
      <c r="D330" s="80">
        <v>1600000</v>
      </c>
      <c r="E330" s="80">
        <v>916700</v>
      </c>
      <c r="F330" s="80">
        <f t="shared" si="48"/>
        <v>240000</v>
      </c>
      <c r="G330" s="80">
        <f t="shared" si="49"/>
        <v>137505</v>
      </c>
      <c r="H330" s="80">
        <f t="shared" si="50"/>
        <v>45835</v>
      </c>
    </row>
    <row r="331" spans="2:9" customFormat="1" outlineLevel="1" x14ac:dyDescent="0.3">
      <c r="B331" s="56" t="s">
        <v>292</v>
      </c>
      <c r="C331" s="57" t="s">
        <v>284</v>
      </c>
      <c r="D331" s="80">
        <v>395300</v>
      </c>
      <c r="E331" s="80">
        <v>221100</v>
      </c>
      <c r="F331" s="80">
        <f t="shared" si="48"/>
        <v>59295</v>
      </c>
      <c r="G331" s="80">
        <f t="shared" si="49"/>
        <v>33165</v>
      </c>
      <c r="H331" s="80">
        <f>E331*$H$322</f>
        <v>11055</v>
      </c>
    </row>
    <row r="332" spans="2:9" customFormat="1" outlineLevel="1" x14ac:dyDescent="0.3">
      <c r="B332" s="56" t="s">
        <v>293</v>
      </c>
      <c r="C332" s="57" t="s">
        <v>284</v>
      </c>
      <c r="D332" s="80">
        <v>0</v>
      </c>
      <c r="E332" s="80">
        <v>0</v>
      </c>
      <c r="F332" s="80">
        <f t="shared" si="48"/>
        <v>0</v>
      </c>
      <c r="G332" s="80">
        <f t="shared" si="49"/>
        <v>0</v>
      </c>
      <c r="H332" s="80">
        <f t="shared" si="50"/>
        <v>0</v>
      </c>
    </row>
    <row r="333" spans="2:9" customFormat="1" outlineLevel="1" x14ac:dyDescent="0.3">
      <c r="B333" s="56" t="s">
        <v>294</v>
      </c>
      <c r="C333" s="57" t="s">
        <v>284</v>
      </c>
      <c r="D333" s="80">
        <v>2600</v>
      </c>
      <c r="E333" s="80">
        <v>0</v>
      </c>
      <c r="F333" s="80">
        <f t="shared" si="48"/>
        <v>390</v>
      </c>
      <c r="G333" s="80">
        <f t="shared" si="49"/>
        <v>0</v>
      </c>
      <c r="H333" s="80">
        <f t="shared" si="50"/>
        <v>0</v>
      </c>
    </row>
    <row r="334" spans="2:9" customFormat="1" outlineLevel="1" x14ac:dyDescent="0.3">
      <c r="B334" s="56" t="s">
        <v>295</v>
      </c>
      <c r="C334" s="57" t="s">
        <v>284</v>
      </c>
      <c r="D334" s="80">
        <v>3800000</v>
      </c>
      <c r="E334" s="80">
        <v>723600</v>
      </c>
      <c r="F334" s="80">
        <f t="shared" si="48"/>
        <v>570000</v>
      </c>
      <c r="G334" s="80">
        <f t="shared" si="49"/>
        <v>108540</v>
      </c>
      <c r="H334" s="80">
        <f t="shared" si="50"/>
        <v>36180</v>
      </c>
    </row>
    <row r="335" spans="2:9" customFormat="1" outlineLevel="1" x14ac:dyDescent="0.3">
      <c r="B335" s="56" t="s">
        <v>296</v>
      </c>
      <c r="C335" s="57" t="s">
        <v>284</v>
      </c>
      <c r="D335" s="80">
        <v>360400</v>
      </c>
      <c r="E335" s="80">
        <v>121600</v>
      </c>
      <c r="F335" s="80">
        <f t="shared" si="48"/>
        <v>54060</v>
      </c>
      <c r="G335" s="80">
        <f t="shared" si="49"/>
        <v>18240</v>
      </c>
      <c r="H335" s="80">
        <f t="shared" si="50"/>
        <v>6080</v>
      </c>
    </row>
    <row r="336" spans="2:9" customFormat="1" outlineLevel="1" x14ac:dyDescent="0.3">
      <c r="B336" s="56" t="s">
        <v>297</v>
      </c>
      <c r="C336" s="57" t="s">
        <v>284</v>
      </c>
      <c r="D336" s="80">
        <v>0</v>
      </c>
      <c r="E336" s="80">
        <v>0</v>
      </c>
      <c r="F336" s="80">
        <f t="shared" si="48"/>
        <v>0</v>
      </c>
      <c r="G336" s="80">
        <f t="shared" si="49"/>
        <v>0</v>
      </c>
      <c r="H336" s="80">
        <f t="shared" si="50"/>
        <v>0</v>
      </c>
    </row>
    <row r="337" spans="2:8" customFormat="1" outlineLevel="1" x14ac:dyDescent="0.3">
      <c r="B337" s="56" t="s">
        <v>298</v>
      </c>
      <c r="C337" s="57" t="s">
        <v>284</v>
      </c>
      <c r="D337" s="80">
        <v>0</v>
      </c>
      <c r="E337" s="80">
        <v>0</v>
      </c>
      <c r="F337" s="80">
        <f t="shared" si="48"/>
        <v>0</v>
      </c>
      <c r="G337" s="80">
        <f t="shared" si="49"/>
        <v>0</v>
      </c>
      <c r="H337" s="80">
        <f t="shared" si="50"/>
        <v>0</v>
      </c>
    </row>
    <row r="338" spans="2:8" customFormat="1" outlineLevel="1" x14ac:dyDescent="0.3">
      <c r="B338" s="56" t="s">
        <v>299</v>
      </c>
      <c r="C338" s="57" t="s">
        <v>284</v>
      </c>
      <c r="D338" s="80">
        <v>0</v>
      </c>
      <c r="E338" s="80">
        <v>0</v>
      </c>
      <c r="F338" s="80">
        <f t="shared" si="48"/>
        <v>0</v>
      </c>
      <c r="G338" s="80">
        <f t="shared" si="49"/>
        <v>0</v>
      </c>
      <c r="H338" s="80">
        <f t="shared" si="50"/>
        <v>0</v>
      </c>
    </row>
    <row r="339" spans="2:8" customFormat="1" outlineLevel="1" x14ac:dyDescent="0.3">
      <c r="B339" s="56" t="s">
        <v>300</v>
      </c>
      <c r="C339" s="57" t="s">
        <v>301</v>
      </c>
      <c r="D339" s="80">
        <v>0</v>
      </c>
      <c r="E339" s="80">
        <v>0</v>
      </c>
      <c r="F339" s="80">
        <f t="shared" si="48"/>
        <v>0</v>
      </c>
      <c r="G339" s="80">
        <f t="shared" si="49"/>
        <v>0</v>
      </c>
      <c r="H339" s="80">
        <f t="shared" si="50"/>
        <v>0</v>
      </c>
    </row>
    <row r="340" spans="2:8" customFormat="1" outlineLevel="1" x14ac:dyDescent="0.3">
      <c r="B340" s="56" t="s">
        <v>302</v>
      </c>
      <c r="C340" s="57" t="s">
        <v>284</v>
      </c>
      <c r="D340" s="80">
        <v>0</v>
      </c>
      <c r="E340" s="80">
        <v>0</v>
      </c>
      <c r="F340" s="80">
        <f t="shared" si="48"/>
        <v>0</v>
      </c>
      <c r="G340" s="80">
        <f t="shared" si="49"/>
        <v>0</v>
      </c>
      <c r="H340" s="80">
        <f t="shared" si="50"/>
        <v>0</v>
      </c>
    </row>
    <row r="341" spans="2:8" customFormat="1" outlineLevel="1" x14ac:dyDescent="0.3">
      <c r="B341" s="56" t="s">
        <v>303</v>
      </c>
      <c r="C341" s="57" t="s">
        <v>284</v>
      </c>
      <c r="D341" s="80">
        <v>0</v>
      </c>
      <c r="E341" s="80">
        <v>0</v>
      </c>
      <c r="F341" s="80">
        <f t="shared" si="48"/>
        <v>0</v>
      </c>
      <c r="G341" s="80">
        <f t="shared" si="49"/>
        <v>0</v>
      </c>
      <c r="H341" s="80">
        <f t="shared" si="50"/>
        <v>0</v>
      </c>
    </row>
    <row r="342" spans="2:8" customFormat="1" outlineLevel="1" x14ac:dyDescent="0.3">
      <c r="B342" s="56" t="s">
        <v>304</v>
      </c>
      <c r="C342" s="57" t="s">
        <v>284</v>
      </c>
      <c r="D342" s="80">
        <v>0</v>
      </c>
      <c r="E342" s="80">
        <v>0</v>
      </c>
      <c r="F342" s="80">
        <f t="shared" si="48"/>
        <v>0</v>
      </c>
      <c r="G342" s="80">
        <f t="shared" si="49"/>
        <v>0</v>
      </c>
      <c r="H342" s="80">
        <f t="shared" si="50"/>
        <v>0</v>
      </c>
    </row>
    <row r="343" spans="2:8" customFormat="1" outlineLevel="1" x14ac:dyDescent="0.3">
      <c r="B343" s="56" t="s">
        <v>305</v>
      </c>
      <c r="C343" s="57" t="s">
        <v>284</v>
      </c>
      <c r="D343" s="80">
        <v>0</v>
      </c>
      <c r="E343" s="80">
        <v>0</v>
      </c>
      <c r="F343" s="80">
        <f t="shared" si="48"/>
        <v>0</v>
      </c>
      <c r="G343" s="80">
        <f t="shared" si="49"/>
        <v>0</v>
      </c>
      <c r="H343" s="80">
        <f t="shared" si="50"/>
        <v>0</v>
      </c>
    </row>
    <row r="344" spans="2:8" customFormat="1" outlineLevel="1" x14ac:dyDescent="0.3">
      <c r="B344" s="56" t="s">
        <v>306</v>
      </c>
      <c r="C344" s="57" t="s">
        <v>284</v>
      </c>
      <c r="D344" s="80">
        <v>0</v>
      </c>
      <c r="E344" s="80">
        <v>0</v>
      </c>
      <c r="F344" s="80">
        <f>D344*$F$322</f>
        <v>0</v>
      </c>
      <c r="G344" s="80">
        <f t="shared" si="49"/>
        <v>0</v>
      </c>
      <c r="H344" s="80">
        <f t="shared" si="50"/>
        <v>0</v>
      </c>
    </row>
    <row r="345" spans="2:8" customFormat="1" outlineLevel="1" x14ac:dyDescent="0.3">
      <c r="B345" s="56" t="s">
        <v>307</v>
      </c>
      <c r="C345" s="57" t="s">
        <v>284</v>
      </c>
      <c r="D345" s="80">
        <v>0</v>
      </c>
      <c r="E345" s="80">
        <v>0</v>
      </c>
      <c r="F345" s="80">
        <f t="shared" si="48"/>
        <v>0</v>
      </c>
      <c r="G345" s="80">
        <f t="shared" si="49"/>
        <v>0</v>
      </c>
      <c r="H345" s="80">
        <f t="shared" si="50"/>
        <v>0</v>
      </c>
    </row>
    <row r="346" spans="2:8" customFormat="1" outlineLevel="1" x14ac:dyDescent="0.3">
      <c r="B346" s="56" t="s">
        <v>308</v>
      </c>
      <c r="C346" s="57" t="s">
        <v>284</v>
      </c>
      <c r="D346" s="80">
        <v>0</v>
      </c>
      <c r="E346" s="80">
        <v>0</v>
      </c>
      <c r="F346" s="80">
        <f t="shared" si="48"/>
        <v>0</v>
      </c>
      <c r="G346" s="80">
        <f t="shared" si="49"/>
        <v>0</v>
      </c>
      <c r="H346" s="80">
        <f t="shared" si="50"/>
        <v>0</v>
      </c>
    </row>
    <row r="347" spans="2:8" customFormat="1" outlineLevel="1" x14ac:dyDescent="0.3">
      <c r="B347" s="56" t="s">
        <v>309</v>
      </c>
      <c r="C347" s="57" t="s">
        <v>284</v>
      </c>
      <c r="D347" s="80">
        <v>0</v>
      </c>
      <c r="E347" s="80">
        <v>0</v>
      </c>
      <c r="F347" s="80">
        <f t="shared" si="48"/>
        <v>0</v>
      </c>
      <c r="G347" s="80">
        <f t="shared" si="49"/>
        <v>0</v>
      </c>
      <c r="H347" s="80">
        <f t="shared" si="50"/>
        <v>0</v>
      </c>
    </row>
    <row r="348" spans="2:8" customFormat="1" outlineLevel="1" x14ac:dyDescent="0.3">
      <c r="B348" s="56" t="s">
        <v>310</v>
      </c>
      <c r="C348" s="57" t="s">
        <v>284</v>
      </c>
      <c r="D348" s="80">
        <v>0</v>
      </c>
      <c r="E348" s="80">
        <v>0</v>
      </c>
      <c r="F348" s="80">
        <f t="shared" si="48"/>
        <v>0</v>
      </c>
      <c r="G348" s="80">
        <f t="shared" si="49"/>
        <v>0</v>
      </c>
      <c r="H348" s="80">
        <f>E348*$H$322</f>
        <v>0</v>
      </c>
    </row>
    <row r="349" spans="2:8" customFormat="1" outlineLevel="1" x14ac:dyDescent="0.3">
      <c r="B349" s="56" t="s">
        <v>311</v>
      </c>
      <c r="C349" s="59">
        <v>0.17</v>
      </c>
      <c r="D349" s="80">
        <v>0</v>
      </c>
      <c r="E349" s="80">
        <v>0</v>
      </c>
      <c r="F349" s="80">
        <f t="shared" si="48"/>
        <v>0</v>
      </c>
      <c r="G349" s="80">
        <f t="shared" si="49"/>
        <v>0</v>
      </c>
      <c r="H349" s="80">
        <f t="shared" si="50"/>
        <v>0</v>
      </c>
    </row>
    <row r="350" spans="2:8" customFormat="1" outlineLevel="1" x14ac:dyDescent="0.3">
      <c r="B350" s="56" t="s">
        <v>312</v>
      </c>
      <c r="C350" s="57" t="s">
        <v>284</v>
      </c>
      <c r="D350" s="80">
        <v>0</v>
      </c>
      <c r="E350" s="80">
        <v>0</v>
      </c>
      <c r="F350" s="80">
        <f t="shared" si="48"/>
        <v>0</v>
      </c>
      <c r="G350" s="80">
        <f t="shared" si="49"/>
        <v>0</v>
      </c>
      <c r="H350" s="80">
        <f t="shared" si="50"/>
        <v>0</v>
      </c>
    </row>
    <row r="351" spans="2:8" customFormat="1" outlineLevel="1" x14ac:dyDescent="0.3">
      <c r="B351" s="56" t="s">
        <v>313</v>
      </c>
      <c r="C351" s="57" t="s">
        <v>284</v>
      </c>
      <c r="D351" s="80">
        <v>56600</v>
      </c>
      <c r="E351" s="80">
        <v>21500</v>
      </c>
      <c r="F351" s="80">
        <f t="shared" si="48"/>
        <v>8490</v>
      </c>
      <c r="G351" s="80">
        <f t="shared" si="49"/>
        <v>3225</v>
      </c>
      <c r="H351" s="80">
        <f t="shared" si="50"/>
        <v>1075</v>
      </c>
    </row>
    <row r="352" spans="2:8" customFormat="1" outlineLevel="1" x14ac:dyDescent="0.3">
      <c r="B352" s="56" t="s">
        <v>314</v>
      </c>
      <c r="C352" s="58">
        <v>1.9</v>
      </c>
      <c r="D352" s="80">
        <v>0</v>
      </c>
      <c r="E352" s="80">
        <v>0</v>
      </c>
      <c r="F352" s="80">
        <f t="shared" si="48"/>
        <v>0</v>
      </c>
      <c r="G352" s="80">
        <f t="shared" si="49"/>
        <v>0</v>
      </c>
      <c r="H352" s="80">
        <f t="shared" si="50"/>
        <v>0</v>
      </c>
    </row>
    <row r="353" spans="1:17" outlineLevel="1" x14ac:dyDescent="0.3">
      <c r="A353"/>
      <c r="B353" s="56" t="s">
        <v>315</v>
      </c>
      <c r="C353" s="57" t="s">
        <v>316</v>
      </c>
      <c r="D353" s="80">
        <v>35400</v>
      </c>
      <c r="E353" s="80">
        <v>35400</v>
      </c>
      <c r="F353" s="80">
        <f t="shared" si="48"/>
        <v>5310</v>
      </c>
      <c r="G353" s="80">
        <f t="shared" si="49"/>
        <v>5310</v>
      </c>
      <c r="H353" s="80">
        <f t="shared" si="50"/>
        <v>1770</v>
      </c>
      <c r="I353"/>
      <c r="J353"/>
      <c r="K353"/>
      <c r="L353"/>
      <c r="M353"/>
      <c r="N353"/>
      <c r="O353"/>
      <c r="P353"/>
      <c r="Q353"/>
    </row>
    <row r="354" spans="1:17" outlineLevel="1" x14ac:dyDescent="0.3">
      <c r="A354"/>
      <c r="B354" s="56">
        <v>120740</v>
      </c>
      <c r="C354" s="57" t="s">
        <v>284</v>
      </c>
      <c r="D354" s="80">
        <v>0</v>
      </c>
      <c r="E354" s="80">
        <v>0</v>
      </c>
      <c r="F354" s="80">
        <f t="shared" si="48"/>
        <v>0</v>
      </c>
      <c r="G354" s="80">
        <f t="shared" si="49"/>
        <v>0</v>
      </c>
      <c r="H354" s="80">
        <f t="shared" si="50"/>
        <v>0</v>
      </c>
      <c r="I354"/>
      <c r="J354"/>
      <c r="K354"/>
      <c r="L354"/>
      <c r="M354"/>
      <c r="N354"/>
      <c r="O354"/>
      <c r="P354"/>
      <c r="Q354"/>
    </row>
    <row r="355" spans="1:17" outlineLevel="1" x14ac:dyDescent="0.3">
      <c r="A355"/>
      <c r="B355" s="56">
        <v>120750</v>
      </c>
      <c r="C355" s="57" t="s">
        <v>284</v>
      </c>
      <c r="D355" s="80">
        <v>0</v>
      </c>
      <c r="E355" s="80">
        <v>0</v>
      </c>
      <c r="F355" s="80">
        <f t="shared" si="48"/>
        <v>0</v>
      </c>
      <c r="G355" s="80">
        <f t="shared" si="49"/>
        <v>0</v>
      </c>
      <c r="H355" s="80">
        <f t="shared" si="50"/>
        <v>0</v>
      </c>
      <c r="I355"/>
      <c r="J355"/>
      <c r="K355"/>
      <c r="L355"/>
      <c r="M355"/>
      <c r="N355"/>
      <c r="O355"/>
      <c r="P355"/>
      <c r="Q355"/>
    </row>
    <row r="356" spans="1:17" outlineLevel="1" x14ac:dyDescent="0.3">
      <c r="A356"/>
      <c r="B356" s="56">
        <v>120791</v>
      </c>
      <c r="C356" s="59">
        <v>0.02</v>
      </c>
      <c r="D356" s="80">
        <v>0</v>
      </c>
      <c r="E356" s="80">
        <v>0</v>
      </c>
      <c r="F356" s="80">
        <f t="shared" si="48"/>
        <v>0</v>
      </c>
      <c r="G356" s="80">
        <f t="shared" si="49"/>
        <v>0</v>
      </c>
      <c r="H356" s="80">
        <f t="shared" si="50"/>
        <v>0</v>
      </c>
      <c r="I356"/>
      <c r="J356"/>
      <c r="K356"/>
      <c r="L356"/>
      <c r="M356"/>
      <c r="N356"/>
      <c r="O356"/>
      <c r="P356"/>
      <c r="Q356"/>
    </row>
    <row r="357" spans="1:17" outlineLevel="1" x14ac:dyDescent="0.3">
      <c r="A357"/>
      <c r="B357" s="56">
        <v>121190</v>
      </c>
      <c r="C357" s="57" t="s">
        <v>317</v>
      </c>
      <c r="D357" s="80">
        <v>0</v>
      </c>
      <c r="E357" s="80">
        <v>0</v>
      </c>
      <c r="F357" s="80">
        <f t="shared" si="48"/>
        <v>0</v>
      </c>
      <c r="G357" s="80">
        <f t="shared" si="49"/>
        <v>0</v>
      </c>
      <c r="H357" s="80">
        <f t="shared" si="50"/>
        <v>0</v>
      </c>
      <c r="I357"/>
      <c r="J357"/>
      <c r="K357"/>
      <c r="L357"/>
      <c r="M357"/>
      <c r="N357"/>
      <c r="O357"/>
      <c r="P357"/>
      <c r="Q357"/>
    </row>
    <row r="358" spans="1:17" outlineLevel="1" x14ac:dyDescent="0.3">
      <c r="A358"/>
      <c r="B358" s="56">
        <v>210330</v>
      </c>
      <c r="C358" s="57" t="s">
        <v>318</v>
      </c>
      <c r="D358" s="80">
        <v>0</v>
      </c>
      <c r="E358" s="80">
        <v>0</v>
      </c>
      <c r="F358" s="80">
        <f t="shared" si="48"/>
        <v>0</v>
      </c>
      <c r="G358" s="80">
        <f t="shared" si="49"/>
        <v>0</v>
      </c>
      <c r="H358" s="80">
        <f t="shared" si="50"/>
        <v>0</v>
      </c>
      <c r="I358"/>
      <c r="J358"/>
      <c r="K358"/>
      <c r="L358"/>
      <c r="M358"/>
      <c r="N358"/>
      <c r="O358"/>
      <c r="P358"/>
      <c r="Q358"/>
    </row>
    <row r="359" spans="1:17" outlineLevel="2" x14ac:dyDescent="0.3">
      <c r="B359" s="200" t="s">
        <v>319</v>
      </c>
      <c r="C359" s="201"/>
      <c r="D359" s="202"/>
      <c r="E359" s="114">
        <f>SUM(E324:E358)</f>
        <v>51351300</v>
      </c>
      <c r="F359" s="114">
        <f>SUM(F324:F358)</f>
        <v>16182945</v>
      </c>
      <c r="G359" s="114">
        <f>SUM(G324:G358)</f>
        <v>7702695</v>
      </c>
      <c r="H359" s="114">
        <f>SUM(H324:H358)</f>
        <v>2567565</v>
      </c>
    </row>
    <row r="360" spans="1:17" x14ac:dyDescent="0.3">
      <c r="A360"/>
      <c r="B360"/>
      <c r="C360"/>
      <c r="D360"/>
      <c r="E360"/>
      <c r="F360"/>
      <c r="G360"/>
      <c r="H360"/>
      <c r="I360"/>
      <c r="J360"/>
      <c r="K360"/>
      <c r="L360"/>
      <c r="M360"/>
      <c r="N360"/>
      <c r="O360"/>
      <c r="P360"/>
      <c r="Q360"/>
    </row>
    <row r="361" spans="1:17" ht="15.6" x14ac:dyDescent="0.3">
      <c r="B361" s="49" t="s">
        <v>320</v>
      </c>
      <c r="C361" s="49" t="s">
        <v>21</v>
      </c>
      <c r="D361" s="49"/>
      <c r="E361" s="49"/>
      <c r="F361" s="199" t="s">
        <v>327</v>
      </c>
      <c r="G361" s="199"/>
      <c r="H361" s="199" t="s">
        <v>327</v>
      </c>
      <c r="I361" s="199"/>
      <c r="J361" s="110" t="s">
        <v>328</v>
      </c>
      <c r="K361"/>
      <c r="L361"/>
    </row>
    <row r="362" spans="1:17" ht="15.6" outlineLevel="1" x14ac:dyDescent="0.3">
      <c r="B362" s="50" t="s">
        <v>329</v>
      </c>
      <c r="C362" s="51" t="s">
        <v>330</v>
      </c>
      <c r="D362" s="50"/>
      <c r="E362" s="50"/>
      <c r="F362" s="52"/>
      <c r="G362" s="52"/>
      <c r="H362" s="52">
        <v>0.25</v>
      </c>
      <c r="I362" s="52">
        <v>0.25</v>
      </c>
      <c r="J362" s="52" t="s">
        <v>338</v>
      </c>
      <c r="K362"/>
      <c r="L362"/>
    </row>
    <row r="363" spans="1:17" ht="57.6" outlineLevel="1" x14ac:dyDescent="0.3">
      <c r="B363" s="53" t="s">
        <v>271</v>
      </c>
      <c r="C363" s="54" t="s">
        <v>272</v>
      </c>
      <c r="D363" s="55" t="s">
        <v>324</v>
      </c>
      <c r="E363" s="53" t="s">
        <v>273</v>
      </c>
      <c r="F363" s="97" t="s">
        <v>331</v>
      </c>
      <c r="G363" s="97" t="s">
        <v>332</v>
      </c>
      <c r="H363" s="54" t="s">
        <v>333</v>
      </c>
      <c r="I363" s="54" t="s">
        <v>334</v>
      </c>
      <c r="J363" s="54" t="s">
        <v>335</v>
      </c>
      <c r="K363"/>
      <c r="L363"/>
    </row>
    <row r="364" spans="1:17" outlineLevel="1" x14ac:dyDescent="0.3">
      <c r="B364" s="56" t="s">
        <v>281</v>
      </c>
      <c r="C364" s="57" t="s">
        <v>282</v>
      </c>
      <c r="D364" s="80">
        <v>1500000</v>
      </c>
      <c r="E364" s="80">
        <v>734300</v>
      </c>
      <c r="F364" s="80">
        <v>50900</v>
      </c>
      <c r="G364" s="80">
        <v>5700</v>
      </c>
      <c r="H364" s="80">
        <f>F364*$H$362</f>
        <v>12725</v>
      </c>
      <c r="I364" s="80">
        <f>G364*$I$82</f>
        <v>1994.9999999999998</v>
      </c>
      <c r="J364" s="80">
        <v>0</v>
      </c>
      <c r="K364" s="150"/>
      <c r="L364"/>
    </row>
    <row r="365" spans="1:17" outlineLevel="1" x14ac:dyDescent="0.3">
      <c r="B365" s="56" t="s">
        <v>283</v>
      </c>
      <c r="C365" s="57" t="s">
        <v>284</v>
      </c>
      <c r="D365" s="80">
        <v>765800</v>
      </c>
      <c r="E365" s="80">
        <v>381500</v>
      </c>
      <c r="F365" s="80">
        <v>765800</v>
      </c>
      <c r="G365" s="80">
        <v>381500</v>
      </c>
      <c r="H365" s="80">
        <f t="shared" ref="H365:H398" si="51">F365*$H$362</f>
        <v>191450</v>
      </c>
      <c r="I365" s="80">
        <f t="shared" ref="I365:I398" si="52">G365*$I$82</f>
        <v>133525</v>
      </c>
      <c r="J365" s="80">
        <v>0</v>
      </c>
      <c r="K365"/>
      <c r="L365"/>
    </row>
    <row r="366" spans="1:17" outlineLevel="1" x14ac:dyDescent="0.3">
      <c r="B366" s="56" t="s">
        <v>285</v>
      </c>
      <c r="C366" s="57" t="s">
        <v>284</v>
      </c>
      <c r="D366" s="80">
        <v>562400</v>
      </c>
      <c r="E366" s="80">
        <v>101900</v>
      </c>
      <c r="F366" s="80">
        <v>562400</v>
      </c>
      <c r="G366" s="80">
        <v>101900</v>
      </c>
      <c r="H366" s="80">
        <f t="shared" si="51"/>
        <v>140600</v>
      </c>
      <c r="I366" s="80">
        <f t="shared" si="52"/>
        <v>35665</v>
      </c>
      <c r="J366" s="80">
        <v>0</v>
      </c>
      <c r="K366"/>
      <c r="L366"/>
    </row>
    <row r="367" spans="1:17" outlineLevel="1" x14ac:dyDescent="0.3">
      <c r="B367" s="56" t="s">
        <v>286</v>
      </c>
      <c r="C367" s="57" t="s">
        <v>287</v>
      </c>
      <c r="D367" s="80">
        <v>107300000</v>
      </c>
      <c r="E367" s="80">
        <v>48700000</v>
      </c>
      <c r="F367" s="80">
        <v>3800000</v>
      </c>
      <c r="G367" s="80">
        <v>2900000</v>
      </c>
      <c r="H367" s="80">
        <f t="shared" si="51"/>
        <v>950000</v>
      </c>
      <c r="I367" s="80">
        <f t="shared" si="52"/>
        <v>1014999.9999999999</v>
      </c>
      <c r="J367" s="80">
        <v>0</v>
      </c>
      <c r="K367"/>
      <c r="L367"/>
    </row>
    <row r="368" spans="1:17" outlineLevel="1" x14ac:dyDescent="0.3">
      <c r="B368" s="56" t="s">
        <v>288</v>
      </c>
      <c r="C368" s="57" t="s">
        <v>289</v>
      </c>
      <c r="D368" s="80">
        <v>45900000</v>
      </c>
      <c r="E368" s="80">
        <v>22000000</v>
      </c>
      <c r="F368" s="80">
        <v>34300000</v>
      </c>
      <c r="G368" s="80">
        <v>18100000</v>
      </c>
      <c r="H368" s="80">
        <f t="shared" si="51"/>
        <v>8575000</v>
      </c>
      <c r="I368" s="80">
        <f t="shared" si="52"/>
        <v>6335000</v>
      </c>
      <c r="J368" s="80">
        <v>0</v>
      </c>
      <c r="K368"/>
      <c r="L368"/>
    </row>
    <row r="369" spans="2:12" outlineLevel="1" x14ac:dyDescent="0.3">
      <c r="B369" s="56" t="s">
        <v>290</v>
      </c>
      <c r="C369" s="57" t="s">
        <v>284</v>
      </c>
      <c r="D369" s="80">
        <v>428700</v>
      </c>
      <c r="E369" s="80">
        <v>194400</v>
      </c>
      <c r="F369" s="80">
        <v>428700</v>
      </c>
      <c r="G369" s="80">
        <v>194400</v>
      </c>
      <c r="H369" s="80">
        <f t="shared" si="51"/>
        <v>107175</v>
      </c>
      <c r="I369" s="80">
        <f t="shared" si="52"/>
        <v>68040</v>
      </c>
      <c r="J369" s="80">
        <v>0</v>
      </c>
      <c r="K369"/>
      <c r="L369"/>
    </row>
    <row r="370" spans="2:12" outlineLevel="1" x14ac:dyDescent="0.3">
      <c r="B370" s="56" t="s">
        <v>291</v>
      </c>
      <c r="C370" s="57" t="s">
        <v>284</v>
      </c>
      <c r="D370" s="80">
        <v>7000</v>
      </c>
      <c r="E370" s="80">
        <v>0</v>
      </c>
      <c r="F370" s="80">
        <v>7000</v>
      </c>
      <c r="G370" s="80">
        <v>0</v>
      </c>
      <c r="H370" s="80">
        <f t="shared" si="51"/>
        <v>1750</v>
      </c>
      <c r="I370" s="80">
        <f t="shared" si="52"/>
        <v>0</v>
      </c>
      <c r="J370" s="80">
        <v>0</v>
      </c>
      <c r="K370"/>
      <c r="L370"/>
    </row>
    <row r="371" spans="2:12" outlineLevel="1" x14ac:dyDescent="0.3">
      <c r="B371" s="56" t="s">
        <v>292</v>
      </c>
      <c r="C371" s="57" t="s">
        <v>284</v>
      </c>
      <c r="D371" s="80">
        <v>222300</v>
      </c>
      <c r="E371" s="80">
        <v>160700</v>
      </c>
      <c r="F371" s="80">
        <v>222300</v>
      </c>
      <c r="G371" s="80">
        <v>160700</v>
      </c>
      <c r="H371" s="80">
        <f t="shared" si="51"/>
        <v>55575</v>
      </c>
      <c r="I371" s="80">
        <f t="shared" si="52"/>
        <v>56245</v>
      </c>
      <c r="J371" s="80">
        <v>0</v>
      </c>
      <c r="K371"/>
      <c r="L371"/>
    </row>
    <row r="372" spans="2:12" outlineLevel="1" x14ac:dyDescent="0.3">
      <c r="B372" s="56" t="s">
        <v>293</v>
      </c>
      <c r="C372" s="57" t="s">
        <v>284</v>
      </c>
      <c r="D372" s="80">
        <v>0</v>
      </c>
      <c r="E372" s="80">
        <v>0</v>
      </c>
      <c r="F372" s="80">
        <v>0</v>
      </c>
      <c r="G372" s="80">
        <v>0</v>
      </c>
      <c r="H372" s="80">
        <f t="shared" si="51"/>
        <v>0</v>
      </c>
      <c r="I372" s="80">
        <f t="shared" si="52"/>
        <v>0</v>
      </c>
      <c r="J372" s="80">
        <v>0</v>
      </c>
      <c r="K372"/>
      <c r="L372"/>
    </row>
    <row r="373" spans="2:12" outlineLevel="1" x14ac:dyDescent="0.3">
      <c r="B373" s="56" t="s">
        <v>294</v>
      </c>
      <c r="C373" s="57" t="s">
        <v>284</v>
      </c>
      <c r="D373" s="80">
        <v>0</v>
      </c>
      <c r="E373" s="80">
        <v>0</v>
      </c>
      <c r="F373" s="80">
        <v>0</v>
      </c>
      <c r="G373" s="80">
        <v>0</v>
      </c>
      <c r="H373" s="80">
        <f t="shared" si="51"/>
        <v>0</v>
      </c>
      <c r="I373" s="80">
        <f t="shared" si="52"/>
        <v>0</v>
      </c>
      <c r="J373" s="80">
        <v>0</v>
      </c>
      <c r="K373"/>
      <c r="L373"/>
    </row>
    <row r="374" spans="2:12" outlineLevel="1" x14ac:dyDescent="0.3">
      <c r="B374" s="56" t="s">
        <v>295</v>
      </c>
      <c r="C374" s="57" t="s">
        <v>284</v>
      </c>
      <c r="D374" s="80">
        <v>12800</v>
      </c>
      <c r="E374" s="80">
        <v>2900</v>
      </c>
      <c r="F374" s="80">
        <v>12800</v>
      </c>
      <c r="G374" s="80">
        <v>2900</v>
      </c>
      <c r="H374" s="80">
        <f t="shared" si="51"/>
        <v>3200</v>
      </c>
      <c r="I374" s="80">
        <f t="shared" si="52"/>
        <v>1014.9999999999999</v>
      </c>
      <c r="J374" s="80">
        <v>0</v>
      </c>
      <c r="K374"/>
      <c r="L374"/>
    </row>
    <row r="375" spans="2:12" outlineLevel="1" x14ac:dyDescent="0.3">
      <c r="B375" s="56" t="s">
        <v>296</v>
      </c>
      <c r="C375" s="57" t="s">
        <v>284</v>
      </c>
      <c r="D375" s="80">
        <v>0</v>
      </c>
      <c r="E375" s="80">
        <v>0</v>
      </c>
      <c r="F375" s="80">
        <v>0</v>
      </c>
      <c r="G375" s="80">
        <v>0</v>
      </c>
      <c r="H375" s="80">
        <f t="shared" si="51"/>
        <v>0</v>
      </c>
      <c r="I375" s="80">
        <f t="shared" si="52"/>
        <v>0</v>
      </c>
      <c r="J375" s="80">
        <v>0</v>
      </c>
      <c r="K375"/>
      <c r="L375"/>
    </row>
    <row r="376" spans="2:12" outlineLevel="1" x14ac:dyDescent="0.3">
      <c r="B376" s="56" t="s">
        <v>297</v>
      </c>
      <c r="C376" s="57" t="s">
        <v>284</v>
      </c>
      <c r="D376" s="80">
        <v>0</v>
      </c>
      <c r="E376" s="80">
        <v>0</v>
      </c>
      <c r="F376" s="80">
        <v>0</v>
      </c>
      <c r="G376" s="80">
        <v>0</v>
      </c>
      <c r="H376" s="80">
        <f t="shared" si="51"/>
        <v>0</v>
      </c>
      <c r="I376" s="80">
        <f t="shared" si="52"/>
        <v>0</v>
      </c>
      <c r="J376" s="80">
        <v>0</v>
      </c>
      <c r="K376"/>
      <c r="L376"/>
    </row>
    <row r="377" spans="2:12" outlineLevel="1" x14ac:dyDescent="0.3">
      <c r="B377" s="56" t="s">
        <v>298</v>
      </c>
      <c r="C377" s="57" t="s">
        <v>284</v>
      </c>
      <c r="D377" s="80">
        <v>0</v>
      </c>
      <c r="E377" s="80">
        <v>0</v>
      </c>
      <c r="F377" s="80">
        <v>0</v>
      </c>
      <c r="G377" s="80">
        <v>0</v>
      </c>
      <c r="H377" s="80">
        <f t="shared" si="51"/>
        <v>0</v>
      </c>
      <c r="I377" s="80">
        <f t="shared" si="52"/>
        <v>0</v>
      </c>
      <c r="J377" s="80">
        <v>0</v>
      </c>
      <c r="K377"/>
      <c r="L377"/>
    </row>
    <row r="378" spans="2:12" outlineLevel="1" x14ac:dyDescent="0.3">
      <c r="B378" s="56" t="s">
        <v>299</v>
      </c>
      <c r="C378" s="57" t="s">
        <v>284</v>
      </c>
      <c r="D378" s="80">
        <v>0</v>
      </c>
      <c r="E378" s="80">
        <v>0</v>
      </c>
      <c r="F378" s="80">
        <v>0</v>
      </c>
      <c r="G378" s="80">
        <v>0</v>
      </c>
      <c r="H378" s="80">
        <f t="shared" si="51"/>
        <v>0</v>
      </c>
      <c r="I378" s="80">
        <f t="shared" si="52"/>
        <v>0</v>
      </c>
      <c r="J378" s="80">
        <v>0</v>
      </c>
      <c r="K378"/>
      <c r="L378"/>
    </row>
    <row r="379" spans="2:12" outlineLevel="1" x14ac:dyDescent="0.3">
      <c r="B379" s="56" t="s">
        <v>300</v>
      </c>
      <c r="C379" s="57" t="s">
        <v>301</v>
      </c>
      <c r="D379" s="80">
        <v>0</v>
      </c>
      <c r="E379" s="80">
        <v>0</v>
      </c>
      <c r="F379" s="80">
        <v>0</v>
      </c>
      <c r="G379" s="80">
        <v>0</v>
      </c>
      <c r="H379" s="80">
        <f t="shared" si="51"/>
        <v>0</v>
      </c>
      <c r="I379" s="80">
        <f t="shared" si="52"/>
        <v>0</v>
      </c>
      <c r="J379" s="80">
        <v>0</v>
      </c>
      <c r="K379"/>
      <c r="L379"/>
    </row>
    <row r="380" spans="2:12" outlineLevel="1" x14ac:dyDescent="0.3">
      <c r="B380" s="56" t="s">
        <v>302</v>
      </c>
      <c r="C380" s="57" t="s">
        <v>284</v>
      </c>
      <c r="D380" s="80">
        <v>0</v>
      </c>
      <c r="E380" s="80">
        <v>0</v>
      </c>
      <c r="F380" s="80">
        <v>0</v>
      </c>
      <c r="G380" s="80">
        <v>0</v>
      </c>
      <c r="H380" s="80">
        <f t="shared" si="51"/>
        <v>0</v>
      </c>
      <c r="I380" s="80">
        <f t="shared" si="52"/>
        <v>0</v>
      </c>
      <c r="J380" s="80">
        <v>0</v>
      </c>
      <c r="K380"/>
      <c r="L380"/>
    </row>
    <row r="381" spans="2:12" outlineLevel="1" x14ac:dyDescent="0.3">
      <c r="B381" s="56" t="s">
        <v>303</v>
      </c>
      <c r="C381" s="57" t="s">
        <v>284</v>
      </c>
      <c r="D381" s="80">
        <v>0</v>
      </c>
      <c r="E381" s="80">
        <v>0</v>
      </c>
      <c r="F381" s="80">
        <v>0</v>
      </c>
      <c r="G381" s="80">
        <v>0</v>
      </c>
      <c r="H381" s="80">
        <f t="shared" si="51"/>
        <v>0</v>
      </c>
      <c r="I381" s="80">
        <f t="shared" si="52"/>
        <v>0</v>
      </c>
      <c r="J381" s="80">
        <v>0</v>
      </c>
      <c r="K381"/>
      <c r="L381"/>
    </row>
    <row r="382" spans="2:12" outlineLevel="1" x14ac:dyDescent="0.3">
      <c r="B382" s="56" t="s">
        <v>304</v>
      </c>
      <c r="C382" s="57" t="s">
        <v>284</v>
      </c>
      <c r="D382" s="80">
        <v>534800</v>
      </c>
      <c r="E382" s="80">
        <v>20800</v>
      </c>
      <c r="F382" s="80">
        <v>534800</v>
      </c>
      <c r="G382" s="80">
        <v>80800</v>
      </c>
      <c r="H382" s="80">
        <f t="shared" si="51"/>
        <v>133700</v>
      </c>
      <c r="I382" s="80">
        <f t="shared" si="52"/>
        <v>28280</v>
      </c>
      <c r="J382" s="80">
        <v>0</v>
      </c>
    </row>
    <row r="383" spans="2:12" outlineLevel="1" x14ac:dyDescent="0.3">
      <c r="B383" s="56" t="s">
        <v>305</v>
      </c>
      <c r="C383" s="57" t="s">
        <v>284</v>
      </c>
      <c r="D383" s="80">
        <v>62200</v>
      </c>
      <c r="E383" s="80">
        <v>5700</v>
      </c>
      <c r="F383" s="80">
        <v>62200</v>
      </c>
      <c r="G383" s="80">
        <v>5700</v>
      </c>
      <c r="H383" s="80">
        <f t="shared" si="51"/>
        <v>15550</v>
      </c>
      <c r="I383" s="80">
        <f t="shared" si="52"/>
        <v>1994.9999999999998</v>
      </c>
      <c r="J383" s="80">
        <v>0</v>
      </c>
    </row>
    <row r="384" spans="2:12" outlineLevel="1" x14ac:dyDescent="0.3">
      <c r="B384" s="56" t="s">
        <v>306</v>
      </c>
      <c r="C384" s="57" t="s">
        <v>284</v>
      </c>
      <c r="D384" s="80">
        <v>75800</v>
      </c>
      <c r="E384" s="80">
        <v>52700</v>
      </c>
      <c r="F384" s="80">
        <v>75800</v>
      </c>
      <c r="G384" s="80">
        <v>52700</v>
      </c>
      <c r="H384" s="80">
        <f t="shared" si="51"/>
        <v>18950</v>
      </c>
      <c r="I384" s="80">
        <f>G384*$I$82</f>
        <v>18445</v>
      </c>
      <c r="J384" s="80">
        <v>0</v>
      </c>
    </row>
    <row r="385" spans="2:10" outlineLevel="1" x14ac:dyDescent="0.3">
      <c r="B385" s="56" t="s">
        <v>307</v>
      </c>
      <c r="C385" s="57" t="s">
        <v>284</v>
      </c>
      <c r="D385" s="80">
        <v>61800</v>
      </c>
      <c r="E385" s="80">
        <v>35900</v>
      </c>
      <c r="F385" s="80">
        <v>61800</v>
      </c>
      <c r="G385" s="80">
        <v>35900</v>
      </c>
      <c r="H385" s="80">
        <f t="shared" si="51"/>
        <v>15450</v>
      </c>
      <c r="I385" s="80">
        <f t="shared" si="52"/>
        <v>12565</v>
      </c>
      <c r="J385" s="80">
        <v>0</v>
      </c>
    </row>
    <row r="386" spans="2:10" outlineLevel="1" x14ac:dyDescent="0.3">
      <c r="B386" s="56" t="s">
        <v>308</v>
      </c>
      <c r="C386" s="57" t="s">
        <v>284</v>
      </c>
      <c r="D386" s="80">
        <v>10200</v>
      </c>
      <c r="E386" s="80">
        <v>10200</v>
      </c>
      <c r="F386" s="80">
        <v>10200</v>
      </c>
      <c r="G386" s="80">
        <v>10200</v>
      </c>
      <c r="H386" s="80">
        <f t="shared" si="51"/>
        <v>2550</v>
      </c>
      <c r="I386" s="80">
        <f t="shared" si="52"/>
        <v>3570</v>
      </c>
      <c r="J386" s="80">
        <v>0</v>
      </c>
    </row>
    <row r="387" spans="2:10" outlineLevel="1" x14ac:dyDescent="0.3">
      <c r="B387" s="56" t="s">
        <v>309</v>
      </c>
      <c r="C387" s="57" t="s">
        <v>284</v>
      </c>
      <c r="D387" s="80">
        <v>0</v>
      </c>
      <c r="E387" s="80">
        <v>0</v>
      </c>
      <c r="F387" s="80">
        <v>0</v>
      </c>
      <c r="G387" s="80">
        <v>0</v>
      </c>
      <c r="H387" s="80">
        <f t="shared" si="51"/>
        <v>0</v>
      </c>
      <c r="I387" s="80">
        <f t="shared" si="52"/>
        <v>0</v>
      </c>
      <c r="J387" s="80">
        <v>0</v>
      </c>
    </row>
    <row r="388" spans="2:10" outlineLevel="1" x14ac:dyDescent="0.3">
      <c r="B388" s="56" t="s">
        <v>310</v>
      </c>
      <c r="C388" s="57" t="s">
        <v>284</v>
      </c>
      <c r="D388" s="80">
        <v>2800000</v>
      </c>
      <c r="E388" s="80">
        <v>38700</v>
      </c>
      <c r="F388" s="80">
        <v>2800000</v>
      </c>
      <c r="G388" s="80">
        <v>38700</v>
      </c>
      <c r="H388" s="80">
        <f t="shared" si="51"/>
        <v>700000</v>
      </c>
      <c r="I388" s="80">
        <f t="shared" si="52"/>
        <v>13545</v>
      </c>
      <c r="J388" s="80">
        <v>0</v>
      </c>
    </row>
    <row r="389" spans="2:10" outlineLevel="1" x14ac:dyDescent="0.3">
      <c r="B389" s="56" t="s">
        <v>311</v>
      </c>
      <c r="C389" s="59">
        <v>0.17</v>
      </c>
      <c r="D389" s="80">
        <v>89700</v>
      </c>
      <c r="E389" s="80">
        <v>43900</v>
      </c>
      <c r="F389" s="80">
        <v>0</v>
      </c>
      <c r="G389" s="80">
        <v>0</v>
      </c>
      <c r="H389" s="80">
        <f t="shared" si="51"/>
        <v>0</v>
      </c>
      <c r="I389" s="80">
        <f t="shared" si="52"/>
        <v>0</v>
      </c>
      <c r="J389" s="80">
        <v>0</v>
      </c>
    </row>
    <row r="390" spans="2:10" outlineLevel="1" x14ac:dyDescent="0.3">
      <c r="B390" s="56" t="s">
        <v>312</v>
      </c>
      <c r="C390" s="57" t="s">
        <v>284</v>
      </c>
      <c r="D390" s="80">
        <v>0</v>
      </c>
      <c r="E390" s="80">
        <v>0</v>
      </c>
      <c r="F390" s="80">
        <v>0</v>
      </c>
      <c r="G390" s="80">
        <v>0</v>
      </c>
      <c r="H390" s="80">
        <f t="shared" si="51"/>
        <v>0</v>
      </c>
      <c r="I390" s="80">
        <f t="shared" si="52"/>
        <v>0</v>
      </c>
      <c r="J390" s="80">
        <v>0</v>
      </c>
    </row>
    <row r="391" spans="2:10" outlineLevel="1" x14ac:dyDescent="0.3">
      <c r="B391" s="56" t="s">
        <v>313</v>
      </c>
      <c r="C391" s="57" t="s">
        <v>284</v>
      </c>
      <c r="D391" s="80">
        <v>10900</v>
      </c>
      <c r="E391" s="80">
        <v>5900</v>
      </c>
      <c r="F391" s="80">
        <v>10900</v>
      </c>
      <c r="G391" s="80">
        <v>5900</v>
      </c>
      <c r="H391" s="80">
        <f t="shared" si="51"/>
        <v>2725</v>
      </c>
      <c r="I391" s="80">
        <f t="shared" si="52"/>
        <v>2065</v>
      </c>
      <c r="J391" s="80">
        <v>0</v>
      </c>
    </row>
    <row r="392" spans="2:10" outlineLevel="1" x14ac:dyDescent="0.3">
      <c r="B392" s="56" t="s">
        <v>314</v>
      </c>
      <c r="C392" s="58">
        <v>1.9</v>
      </c>
      <c r="D392" s="80">
        <v>18600</v>
      </c>
      <c r="E392" s="80">
        <v>10400</v>
      </c>
      <c r="F392" s="80">
        <v>5800</v>
      </c>
      <c r="G392" s="80">
        <v>0</v>
      </c>
      <c r="H392" s="80">
        <f t="shared" si="51"/>
        <v>1450</v>
      </c>
      <c r="I392" s="80">
        <f t="shared" si="52"/>
        <v>0</v>
      </c>
      <c r="J392" s="80">
        <v>0</v>
      </c>
    </row>
    <row r="393" spans="2:10" outlineLevel="1" x14ac:dyDescent="0.3">
      <c r="B393" s="56" t="s">
        <v>315</v>
      </c>
      <c r="C393" s="57" t="s">
        <v>316</v>
      </c>
      <c r="D393" s="80">
        <v>12500000</v>
      </c>
      <c r="E393" s="80">
        <v>6500000</v>
      </c>
      <c r="F393" s="80">
        <v>4200000</v>
      </c>
      <c r="G393" s="80">
        <v>1900000</v>
      </c>
      <c r="H393" s="80">
        <f t="shared" si="51"/>
        <v>1050000</v>
      </c>
      <c r="I393" s="80">
        <f t="shared" si="52"/>
        <v>665000</v>
      </c>
      <c r="J393" s="80">
        <v>0</v>
      </c>
    </row>
    <row r="394" spans="2:10" outlineLevel="1" x14ac:dyDescent="0.3">
      <c r="B394" s="56">
        <v>120740</v>
      </c>
      <c r="C394" s="57" t="s">
        <v>284</v>
      </c>
      <c r="D394" s="80">
        <v>3600000</v>
      </c>
      <c r="E394" s="80">
        <v>1200000</v>
      </c>
      <c r="F394" s="80">
        <v>3600000</v>
      </c>
      <c r="G394" s="80">
        <v>1200000</v>
      </c>
      <c r="H394" s="80">
        <f t="shared" si="51"/>
        <v>900000</v>
      </c>
      <c r="I394" s="80">
        <f t="shared" si="52"/>
        <v>420000</v>
      </c>
      <c r="J394" s="80">
        <v>0</v>
      </c>
    </row>
    <row r="395" spans="2:10" outlineLevel="1" x14ac:dyDescent="0.3">
      <c r="B395" s="56">
        <v>120750</v>
      </c>
      <c r="C395" s="57" t="s">
        <v>284</v>
      </c>
      <c r="D395" s="80">
        <v>4500</v>
      </c>
      <c r="E395" s="80">
        <v>0</v>
      </c>
      <c r="F395" s="80">
        <v>4500</v>
      </c>
      <c r="G395" s="80">
        <v>0</v>
      </c>
      <c r="H395" s="80">
        <f t="shared" si="51"/>
        <v>1125</v>
      </c>
      <c r="I395" s="80">
        <f t="shared" si="52"/>
        <v>0</v>
      </c>
      <c r="J395" s="80">
        <v>0</v>
      </c>
    </row>
    <row r="396" spans="2:10" outlineLevel="1" x14ac:dyDescent="0.3">
      <c r="B396" s="56">
        <v>120791</v>
      </c>
      <c r="C396" s="59">
        <v>0.02</v>
      </c>
      <c r="D396" s="80">
        <v>0</v>
      </c>
      <c r="E396" s="80">
        <v>0</v>
      </c>
      <c r="F396" s="80">
        <v>0</v>
      </c>
      <c r="G396" s="80">
        <v>0</v>
      </c>
      <c r="H396" s="80">
        <f t="shared" si="51"/>
        <v>0</v>
      </c>
      <c r="I396" s="80">
        <f t="shared" si="52"/>
        <v>0</v>
      </c>
      <c r="J396" s="80">
        <v>0</v>
      </c>
    </row>
    <row r="397" spans="2:10" outlineLevel="1" x14ac:dyDescent="0.3">
      <c r="B397" s="56">
        <v>121190</v>
      </c>
      <c r="C397" s="57" t="s">
        <v>317</v>
      </c>
      <c r="D397" s="80">
        <v>19800000</v>
      </c>
      <c r="E397" s="80">
        <v>7500000</v>
      </c>
      <c r="F397" s="80">
        <v>19800000</v>
      </c>
      <c r="G397" s="80">
        <v>7400000</v>
      </c>
      <c r="H397" s="80">
        <f t="shared" si="51"/>
        <v>4950000</v>
      </c>
      <c r="I397" s="80">
        <f t="shared" si="52"/>
        <v>2590000</v>
      </c>
      <c r="J397" s="80">
        <v>0</v>
      </c>
    </row>
    <row r="398" spans="2:10" outlineLevel="1" x14ac:dyDescent="0.3">
      <c r="B398" s="56">
        <v>210330</v>
      </c>
      <c r="C398" s="57" t="s">
        <v>318</v>
      </c>
      <c r="D398" s="80">
        <v>5200</v>
      </c>
      <c r="E398" s="80">
        <v>0</v>
      </c>
      <c r="F398" s="80">
        <v>0</v>
      </c>
      <c r="G398" s="80">
        <v>0</v>
      </c>
      <c r="H398" s="80">
        <f t="shared" si="51"/>
        <v>0</v>
      </c>
      <c r="I398" s="80">
        <f t="shared" si="52"/>
        <v>0</v>
      </c>
      <c r="J398" s="80">
        <v>0</v>
      </c>
    </row>
    <row r="399" spans="2:10" outlineLevel="1" x14ac:dyDescent="0.3">
      <c r="B399" s="200" t="s">
        <v>319</v>
      </c>
      <c r="C399" s="201"/>
      <c r="D399" s="202"/>
      <c r="E399" s="114">
        <f>SUM(E364:E398)</f>
        <v>87699900</v>
      </c>
      <c r="F399" s="114">
        <f>SUM(F364:F398)</f>
        <v>71315900</v>
      </c>
      <c r="G399" s="114">
        <f t="shared" ref="G399" si="53">SUM(G364:G398)</f>
        <v>32577000</v>
      </c>
      <c r="H399" s="114">
        <f>SUM(H364:H398)</f>
        <v>17828975</v>
      </c>
      <c r="I399" s="114">
        <f>SUM(I364:I398)</f>
        <v>11401950</v>
      </c>
      <c r="J399" s="114">
        <f>SUM(J364:J398)</f>
        <v>0</v>
      </c>
    </row>
    <row r="400" spans="2:10" x14ac:dyDescent="0.3">
      <c r="B400" s="88"/>
      <c r="C400" s="88"/>
      <c r="D400" s="88"/>
      <c r="E400" s="116"/>
      <c r="F400" s="116"/>
      <c r="G400" s="116"/>
      <c r="H400" s="116"/>
      <c r="I400" s="116"/>
      <c r="J400" s="116"/>
    </row>
    <row r="401" spans="2:10" ht="51.6" x14ac:dyDescent="0.3">
      <c r="B401" s="49" t="s">
        <v>320</v>
      </c>
      <c r="C401" s="49" t="s">
        <v>38</v>
      </c>
      <c r="D401" s="49"/>
      <c r="E401" s="49"/>
      <c r="F401" s="199" t="s">
        <v>321</v>
      </c>
      <c r="G401" s="199"/>
      <c r="H401" s="98" t="s">
        <v>341</v>
      </c>
    </row>
    <row r="402" spans="2:10" ht="15.6" outlineLevel="1" x14ac:dyDescent="0.3">
      <c r="B402" s="50" t="s">
        <v>329</v>
      </c>
      <c r="C402" s="51">
        <v>0.1</v>
      </c>
      <c r="D402" s="50"/>
      <c r="E402" s="50"/>
      <c r="F402" s="52">
        <v>0.1</v>
      </c>
      <c r="G402" s="52">
        <v>0.1</v>
      </c>
      <c r="H402" s="52" t="s">
        <v>338</v>
      </c>
    </row>
    <row r="403" spans="2:10" ht="28.8" outlineLevel="1" x14ac:dyDescent="0.3">
      <c r="B403" s="53" t="s">
        <v>271</v>
      </c>
      <c r="C403" s="54" t="s">
        <v>272</v>
      </c>
      <c r="D403" s="55" t="s">
        <v>324</v>
      </c>
      <c r="E403" s="53" t="s">
        <v>273</v>
      </c>
      <c r="F403" s="54" t="s">
        <v>325</v>
      </c>
      <c r="G403" s="54" t="s">
        <v>326</v>
      </c>
      <c r="H403" s="54" t="s">
        <v>276</v>
      </c>
      <c r="J403" s="125"/>
    </row>
    <row r="404" spans="2:10" outlineLevel="1" x14ac:dyDescent="0.3">
      <c r="B404" s="56" t="s">
        <v>281</v>
      </c>
      <c r="C404" s="57" t="s">
        <v>282</v>
      </c>
      <c r="D404" s="80">
        <v>0</v>
      </c>
      <c r="E404" s="80">
        <v>0</v>
      </c>
      <c r="F404" s="80">
        <f>D404*$F$402</f>
        <v>0</v>
      </c>
      <c r="G404" s="80">
        <f>E404*$G$402</f>
        <v>0</v>
      </c>
      <c r="H404" s="80">
        <v>0</v>
      </c>
      <c r="I404" s="125"/>
    </row>
    <row r="405" spans="2:10" outlineLevel="1" x14ac:dyDescent="0.3">
      <c r="B405" s="56" t="s">
        <v>283</v>
      </c>
      <c r="C405" s="57" t="s">
        <v>284</v>
      </c>
      <c r="D405" s="80">
        <v>0</v>
      </c>
      <c r="E405" s="80">
        <v>0</v>
      </c>
      <c r="F405" s="80">
        <f t="shared" ref="F405:F438" si="54">D405*$F$402</f>
        <v>0</v>
      </c>
      <c r="G405" s="80">
        <f t="shared" ref="G405:G438" si="55">E405*$G$402</f>
        <v>0</v>
      </c>
      <c r="H405" s="80">
        <v>0</v>
      </c>
    </row>
    <row r="406" spans="2:10" outlineLevel="1" x14ac:dyDescent="0.3">
      <c r="B406" s="56" t="s">
        <v>285</v>
      </c>
      <c r="C406" s="57" t="s">
        <v>284</v>
      </c>
      <c r="D406" s="80">
        <v>22400</v>
      </c>
      <c r="E406" s="80">
        <v>12200</v>
      </c>
      <c r="F406" s="80">
        <f t="shared" si="54"/>
        <v>2240</v>
      </c>
      <c r="G406" s="80">
        <f t="shared" si="55"/>
        <v>1220</v>
      </c>
      <c r="H406" s="80">
        <v>0</v>
      </c>
    </row>
    <row r="407" spans="2:10" outlineLevel="1" x14ac:dyDescent="0.3">
      <c r="B407" s="56" t="s">
        <v>286</v>
      </c>
      <c r="C407" s="57" t="s">
        <v>287</v>
      </c>
      <c r="D407" s="80">
        <v>54700000</v>
      </c>
      <c r="E407" s="80">
        <v>26300000</v>
      </c>
      <c r="F407" s="80">
        <f t="shared" si="54"/>
        <v>5470000</v>
      </c>
      <c r="G407" s="80">
        <f t="shared" si="55"/>
        <v>2630000</v>
      </c>
      <c r="H407" s="80">
        <v>0</v>
      </c>
    </row>
    <row r="408" spans="2:10" outlineLevel="1" x14ac:dyDescent="0.3">
      <c r="B408" s="56" t="s">
        <v>288</v>
      </c>
      <c r="C408" s="57" t="s">
        <v>289</v>
      </c>
      <c r="D408" s="80">
        <v>12800000</v>
      </c>
      <c r="E408" s="80">
        <v>3400000</v>
      </c>
      <c r="F408" s="80">
        <f t="shared" si="54"/>
        <v>1280000</v>
      </c>
      <c r="G408" s="80">
        <f t="shared" si="55"/>
        <v>340000</v>
      </c>
      <c r="H408" s="80">
        <v>0</v>
      </c>
    </row>
    <row r="409" spans="2:10" outlineLevel="1" x14ac:dyDescent="0.3">
      <c r="B409" s="56" t="s">
        <v>290</v>
      </c>
      <c r="C409" s="57" t="s">
        <v>284</v>
      </c>
      <c r="D409" s="80">
        <v>34900</v>
      </c>
      <c r="E409" s="80">
        <v>17900</v>
      </c>
      <c r="F409" s="80">
        <f t="shared" si="54"/>
        <v>3490</v>
      </c>
      <c r="G409" s="80">
        <f t="shared" si="55"/>
        <v>1790</v>
      </c>
      <c r="H409" s="80">
        <v>0</v>
      </c>
    </row>
    <row r="410" spans="2:10" outlineLevel="1" x14ac:dyDescent="0.3">
      <c r="B410" s="56" t="s">
        <v>291</v>
      </c>
      <c r="C410" s="57" t="s">
        <v>284</v>
      </c>
      <c r="D410" s="80">
        <v>0</v>
      </c>
      <c r="E410" s="80">
        <v>0</v>
      </c>
      <c r="F410" s="80">
        <f t="shared" si="54"/>
        <v>0</v>
      </c>
      <c r="G410" s="80">
        <f t="shared" si="55"/>
        <v>0</v>
      </c>
      <c r="H410" s="80">
        <v>0</v>
      </c>
    </row>
    <row r="411" spans="2:10" outlineLevel="1" x14ac:dyDescent="0.3">
      <c r="B411" s="56" t="s">
        <v>292</v>
      </c>
      <c r="C411" s="57" t="s">
        <v>284</v>
      </c>
      <c r="D411" s="80">
        <v>0</v>
      </c>
      <c r="E411" s="80">
        <v>0</v>
      </c>
      <c r="F411" s="80">
        <f>D411*$F$402</f>
        <v>0</v>
      </c>
      <c r="G411" s="80">
        <f>E411*$G$402</f>
        <v>0</v>
      </c>
      <c r="H411" s="80">
        <v>0</v>
      </c>
    </row>
    <row r="412" spans="2:10" outlineLevel="1" x14ac:dyDescent="0.3">
      <c r="B412" s="56" t="s">
        <v>293</v>
      </c>
      <c r="C412" s="57" t="s">
        <v>284</v>
      </c>
      <c r="D412" s="80">
        <v>9000</v>
      </c>
      <c r="E412" s="80">
        <v>5000</v>
      </c>
      <c r="F412" s="80">
        <f t="shared" si="54"/>
        <v>900</v>
      </c>
      <c r="G412" s="80">
        <f t="shared" si="55"/>
        <v>500</v>
      </c>
      <c r="H412" s="80">
        <v>0</v>
      </c>
    </row>
    <row r="413" spans="2:10" outlineLevel="1" x14ac:dyDescent="0.3">
      <c r="B413" s="56" t="s">
        <v>294</v>
      </c>
      <c r="C413" s="57" t="s">
        <v>284</v>
      </c>
      <c r="D413" s="80">
        <v>0</v>
      </c>
      <c r="E413" s="80">
        <v>0</v>
      </c>
      <c r="F413" s="80">
        <f t="shared" si="54"/>
        <v>0</v>
      </c>
      <c r="G413" s="80">
        <f t="shared" si="55"/>
        <v>0</v>
      </c>
      <c r="H413" s="80">
        <v>0</v>
      </c>
    </row>
    <row r="414" spans="2:10" outlineLevel="1" x14ac:dyDescent="0.3">
      <c r="B414" s="56" t="s">
        <v>295</v>
      </c>
      <c r="C414" s="57" t="s">
        <v>284</v>
      </c>
      <c r="D414" s="80">
        <v>3100</v>
      </c>
      <c r="E414" s="80">
        <v>3100</v>
      </c>
      <c r="F414" s="80">
        <f t="shared" si="54"/>
        <v>310</v>
      </c>
      <c r="G414" s="80">
        <f t="shared" si="55"/>
        <v>310</v>
      </c>
      <c r="H414" s="80">
        <v>0</v>
      </c>
    </row>
    <row r="415" spans="2:10" outlineLevel="1" x14ac:dyDescent="0.3">
      <c r="B415" s="56" t="s">
        <v>296</v>
      </c>
      <c r="C415" s="57" t="s">
        <v>284</v>
      </c>
      <c r="D415" s="80">
        <v>0</v>
      </c>
      <c r="E415" s="80">
        <v>0</v>
      </c>
      <c r="F415" s="80">
        <f t="shared" si="54"/>
        <v>0</v>
      </c>
      <c r="G415" s="80">
        <f t="shared" si="55"/>
        <v>0</v>
      </c>
      <c r="H415" s="80">
        <v>0</v>
      </c>
    </row>
    <row r="416" spans="2:10" outlineLevel="1" x14ac:dyDescent="0.3">
      <c r="B416" s="56" t="s">
        <v>297</v>
      </c>
      <c r="C416" s="57" t="s">
        <v>284</v>
      </c>
      <c r="D416" s="80">
        <v>0</v>
      </c>
      <c r="E416" s="80">
        <v>0</v>
      </c>
      <c r="F416" s="80">
        <f t="shared" si="54"/>
        <v>0</v>
      </c>
      <c r="G416" s="80">
        <f t="shared" si="55"/>
        <v>0</v>
      </c>
      <c r="H416" s="80">
        <v>0</v>
      </c>
    </row>
    <row r="417" spans="2:8" outlineLevel="1" x14ac:dyDescent="0.3">
      <c r="B417" s="56" t="s">
        <v>298</v>
      </c>
      <c r="C417" s="57" t="s">
        <v>284</v>
      </c>
      <c r="D417" s="80">
        <v>0</v>
      </c>
      <c r="E417" s="80">
        <v>0</v>
      </c>
      <c r="F417" s="80">
        <f t="shared" si="54"/>
        <v>0</v>
      </c>
      <c r="G417" s="80">
        <f t="shared" si="55"/>
        <v>0</v>
      </c>
      <c r="H417" s="80">
        <v>0</v>
      </c>
    </row>
    <row r="418" spans="2:8" outlineLevel="1" x14ac:dyDescent="0.3">
      <c r="B418" s="56" t="s">
        <v>299</v>
      </c>
      <c r="C418" s="57" t="s">
        <v>284</v>
      </c>
      <c r="D418" s="80">
        <v>0</v>
      </c>
      <c r="E418" s="80">
        <v>0</v>
      </c>
      <c r="F418" s="80">
        <f t="shared" si="54"/>
        <v>0</v>
      </c>
      <c r="G418" s="80">
        <f t="shared" si="55"/>
        <v>0</v>
      </c>
      <c r="H418" s="80">
        <v>0</v>
      </c>
    </row>
    <row r="419" spans="2:8" outlineLevel="1" x14ac:dyDescent="0.3">
      <c r="B419" s="56" t="s">
        <v>300</v>
      </c>
      <c r="C419" s="57" t="s">
        <v>301</v>
      </c>
      <c r="D419" s="80">
        <v>0</v>
      </c>
      <c r="E419" s="80">
        <v>0</v>
      </c>
      <c r="F419" s="80">
        <f t="shared" si="54"/>
        <v>0</v>
      </c>
      <c r="G419" s="80">
        <f t="shared" si="55"/>
        <v>0</v>
      </c>
      <c r="H419" s="80">
        <v>0</v>
      </c>
    </row>
    <row r="420" spans="2:8" outlineLevel="1" x14ac:dyDescent="0.3">
      <c r="B420" s="56" t="s">
        <v>302</v>
      </c>
      <c r="C420" s="57" t="s">
        <v>284</v>
      </c>
      <c r="D420" s="80">
        <v>0</v>
      </c>
      <c r="E420" s="80">
        <v>0</v>
      </c>
      <c r="F420" s="80">
        <f t="shared" si="54"/>
        <v>0</v>
      </c>
      <c r="G420" s="80">
        <f t="shared" si="55"/>
        <v>0</v>
      </c>
      <c r="H420" s="80">
        <v>0</v>
      </c>
    </row>
    <row r="421" spans="2:8" outlineLevel="1" x14ac:dyDescent="0.3">
      <c r="B421" s="56" t="s">
        <v>303</v>
      </c>
      <c r="C421" s="57" t="s">
        <v>284</v>
      </c>
      <c r="D421" s="80">
        <v>0</v>
      </c>
      <c r="E421" s="80">
        <v>0</v>
      </c>
      <c r="F421" s="80">
        <f t="shared" si="54"/>
        <v>0</v>
      </c>
      <c r="G421" s="80">
        <f t="shared" si="55"/>
        <v>0</v>
      </c>
      <c r="H421" s="80">
        <v>0</v>
      </c>
    </row>
    <row r="422" spans="2:8" ht="15" customHeight="1" outlineLevel="1" x14ac:dyDescent="0.3">
      <c r="B422" s="56" t="s">
        <v>304</v>
      </c>
      <c r="C422" s="57" t="s">
        <v>284</v>
      </c>
      <c r="D422" s="80">
        <v>0</v>
      </c>
      <c r="E422" s="80">
        <v>0</v>
      </c>
      <c r="F422" s="80">
        <f t="shared" si="54"/>
        <v>0</v>
      </c>
      <c r="G422" s="80">
        <f t="shared" si="55"/>
        <v>0</v>
      </c>
      <c r="H422" s="80">
        <v>0</v>
      </c>
    </row>
    <row r="423" spans="2:8" outlineLevel="1" x14ac:dyDescent="0.3">
      <c r="B423" s="56" t="s">
        <v>305</v>
      </c>
      <c r="C423" s="57" t="s">
        <v>284</v>
      </c>
      <c r="D423" s="80">
        <v>0</v>
      </c>
      <c r="E423" s="80">
        <v>0</v>
      </c>
      <c r="F423" s="80">
        <f t="shared" si="54"/>
        <v>0</v>
      </c>
      <c r="G423" s="80">
        <f t="shared" si="55"/>
        <v>0</v>
      </c>
      <c r="H423" s="80">
        <v>0</v>
      </c>
    </row>
    <row r="424" spans="2:8" outlineLevel="1" x14ac:dyDescent="0.3">
      <c r="B424" s="56" t="s">
        <v>306</v>
      </c>
      <c r="C424" s="57" t="s">
        <v>284</v>
      </c>
      <c r="D424" s="80">
        <v>0</v>
      </c>
      <c r="E424" s="80">
        <v>0</v>
      </c>
      <c r="F424" s="80">
        <f t="shared" si="54"/>
        <v>0</v>
      </c>
      <c r="G424" s="80">
        <f t="shared" si="55"/>
        <v>0</v>
      </c>
      <c r="H424" s="80">
        <v>0</v>
      </c>
    </row>
    <row r="425" spans="2:8" outlineLevel="1" x14ac:dyDescent="0.3">
      <c r="B425" s="56" t="s">
        <v>307</v>
      </c>
      <c r="C425" s="57" t="s">
        <v>284</v>
      </c>
      <c r="D425" s="80">
        <v>19500</v>
      </c>
      <c r="E425" s="80">
        <v>9700</v>
      </c>
      <c r="F425" s="80">
        <f t="shared" si="54"/>
        <v>1950</v>
      </c>
      <c r="G425" s="80">
        <f t="shared" si="55"/>
        <v>970</v>
      </c>
      <c r="H425" s="80">
        <v>0</v>
      </c>
    </row>
    <row r="426" spans="2:8" outlineLevel="1" x14ac:dyDescent="0.3">
      <c r="B426" s="56" t="s">
        <v>308</v>
      </c>
      <c r="C426" s="57" t="s">
        <v>284</v>
      </c>
      <c r="D426" s="80">
        <v>280400</v>
      </c>
      <c r="E426" s="80">
        <v>109900</v>
      </c>
      <c r="F426" s="80">
        <f t="shared" si="54"/>
        <v>28040</v>
      </c>
      <c r="G426" s="80">
        <f t="shared" si="55"/>
        <v>10990</v>
      </c>
      <c r="H426" s="80">
        <v>0</v>
      </c>
    </row>
    <row r="427" spans="2:8" outlineLevel="1" x14ac:dyDescent="0.3">
      <c r="B427" s="56" t="s">
        <v>309</v>
      </c>
      <c r="C427" s="57" t="s">
        <v>284</v>
      </c>
      <c r="D427" s="80">
        <v>154600</v>
      </c>
      <c r="E427" s="80">
        <v>60500</v>
      </c>
      <c r="F427" s="80">
        <f t="shared" si="54"/>
        <v>15460</v>
      </c>
      <c r="G427" s="80">
        <f t="shared" si="55"/>
        <v>6050</v>
      </c>
      <c r="H427" s="80">
        <v>0</v>
      </c>
    </row>
    <row r="428" spans="2:8" outlineLevel="1" x14ac:dyDescent="0.3">
      <c r="B428" s="56" t="s">
        <v>310</v>
      </c>
      <c r="C428" s="57" t="s">
        <v>284</v>
      </c>
      <c r="D428" s="80">
        <v>57700000</v>
      </c>
      <c r="E428" s="80">
        <v>23600000</v>
      </c>
      <c r="F428" s="80">
        <f t="shared" si="54"/>
        <v>5770000</v>
      </c>
      <c r="G428" s="80">
        <f t="shared" si="55"/>
        <v>2360000</v>
      </c>
      <c r="H428" s="80">
        <v>0</v>
      </c>
    </row>
    <row r="429" spans="2:8" outlineLevel="1" x14ac:dyDescent="0.3">
      <c r="B429" s="56" t="s">
        <v>311</v>
      </c>
      <c r="C429" s="59">
        <v>0.17</v>
      </c>
      <c r="D429" s="80">
        <v>449100</v>
      </c>
      <c r="E429" s="80">
        <v>103100</v>
      </c>
      <c r="F429" s="80">
        <f t="shared" si="54"/>
        <v>44910</v>
      </c>
      <c r="G429" s="80">
        <f t="shared" si="55"/>
        <v>10310</v>
      </c>
      <c r="H429" s="80">
        <v>0</v>
      </c>
    </row>
    <row r="430" spans="2:8" outlineLevel="1" x14ac:dyDescent="0.3">
      <c r="B430" s="56" t="s">
        <v>312</v>
      </c>
      <c r="C430" s="57" t="s">
        <v>284</v>
      </c>
      <c r="D430" s="80">
        <v>0</v>
      </c>
      <c r="E430" s="80">
        <v>0</v>
      </c>
      <c r="F430" s="80">
        <f t="shared" si="54"/>
        <v>0</v>
      </c>
      <c r="G430" s="80">
        <f t="shared" si="55"/>
        <v>0</v>
      </c>
      <c r="H430" s="80">
        <v>0</v>
      </c>
    </row>
    <row r="431" spans="2:8" outlineLevel="1" x14ac:dyDescent="0.3">
      <c r="B431" s="56" t="s">
        <v>313</v>
      </c>
      <c r="C431" s="57" t="s">
        <v>284</v>
      </c>
      <c r="D431" s="80">
        <v>123500</v>
      </c>
      <c r="E431" s="80">
        <v>24700</v>
      </c>
      <c r="F431" s="80">
        <f t="shared" si="54"/>
        <v>12350</v>
      </c>
      <c r="G431" s="80">
        <f t="shared" si="55"/>
        <v>2470</v>
      </c>
      <c r="H431" s="80">
        <v>0</v>
      </c>
    </row>
    <row r="432" spans="2:8" outlineLevel="1" x14ac:dyDescent="0.3">
      <c r="B432" s="56" t="s">
        <v>314</v>
      </c>
      <c r="C432" s="58">
        <v>1.9</v>
      </c>
      <c r="D432" s="80">
        <v>6700</v>
      </c>
      <c r="E432" s="80">
        <v>0</v>
      </c>
      <c r="F432" s="80">
        <f t="shared" si="54"/>
        <v>670</v>
      </c>
      <c r="G432" s="80">
        <f t="shared" si="55"/>
        <v>0</v>
      </c>
      <c r="H432" s="80">
        <v>0</v>
      </c>
    </row>
    <row r="433" spans="2:11" outlineLevel="1" x14ac:dyDescent="0.3">
      <c r="B433" s="56" t="s">
        <v>315</v>
      </c>
      <c r="C433" s="57" t="s">
        <v>316</v>
      </c>
      <c r="D433" s="80">
        <v>507200</v>
      </c>
      <c r="E433" s="80">
        <v>224900</v>
      </c>
      <c r="F433" s="80">
        <f t="shared" si="54"/>
        <v>50720</v>
      </c>
      <c r="G433" s="80">
        <f t="shared" si="55"/>
        <v>22490</v>
      </c>
      <c r="H433" s="80">
        <v>0</v>
      </c>
    </row>
    <row r="434" spans="2:11" outlineLevel="1" x14ac:dyDescent="0.3">
      <c r="B434" s="56">
        <v>120740</v>
      </c>
      <c r="C434" s="57" t="s">
        <v>284</v>
      </c>
      <c r="D434" s="80">
        <v>0</v>
      </c>
      <c r="E434" s="80">
        <v>0</v>
      </c>
      <c r="F434" s="80">
        <f t="shared" si="54"/>
        <v>0</v>
      </c>
      <c r="G434" s="80">
        <f t="shared" si="55"/>
        <v>0</v>
      </c>
      <c r="H434" s="80">
        <v>0</v>
      </c>
    </row>
    <row r="435" spans="2:11" outlineLevel="1" x14ac:dyDescent="0.3">
      <c r="B435" s="56">
        <v>120750</v>
      </c>
      <c r="C435" s="57" t="s">
        <v>284</v>
      </c>
      <c r="D435" s="80">
        <v>0</v>
      </c>
      <c r="E435" s="80">
        <v>0</v>
      </c>
      <c r="F435" s="80">
        <f t="shared" si="54"/>
        <v>0</v>
      </c>
      <c r="G435" s="80">
        <f t="shared" si="55"/>
        <v>0</v>
      </c>
      <c r="H435" s="80">
        <v>0</v>
      </c>
    </row>
    <row r="436" spans="2:11" outlineLevel="1" x14ac:dyDescent="0.3">
      <c r="B436" s="56">
        <v>120791</v>
      </c>
      <c r="C436" s="59">
        <v>0.02</v>
      </c>
      <c r="D436" s="80">
        <v>0</v>
      </c>
      <c r="E436" s="80">
        <v>0</v>
      </c>
      <c r="F436" s="80">
        <f t="shared" si="54"/>
        <v>0</v>
      </c>
      <c r="G436" s="80">
        <f t="shared" si="55"/>
        <v>0</v>
      </c>
      <c r="H436" s="80">
        <v>0</v>
      </c>
      <c r="I436"/>
      <c r="J436"/>
      <c r="K436"/>
    </row>
    <row r="437" spans="2:11" outlineLevel="1" x14ac:dyDescent="0.3">
      <c r="B437" s="56">
        <v>121190</v>
      </c>
      <c r="C437" s="57" t="s">
        <v>317</v>
      </c>
      <c r="D437" s="80">
        <v>137400</v>
      </c>
      <c r="E437" s="80">
        <v>13300</v>
      </c>
      <c r="F437" s="80">
        <f t="shared" si="54"/>
        <v>13740</v>
      </c>
      <c r="G437" s="80">
        <f t="shared" si="55"/>
        <v>1330</v>
      </c>
      <c r="H437" s="80">
        <v>0</v>
      </c>
      <c r="I437"/>
      <c r="J437"/>
      <c r="K437"/>
    </row>
    <row r="438" spans="2:11" outlineLevel="1" x14ac:dyDescent="0.3">
      <c r="B438" s="56">
        <v>210330</v>
      </c>
      <c r="C438" s="57" t="s">
        <v>318</v>
      </c>
      <c r="D438" s="80">
        <v>0</v>
      </c>
      <c r="E438" s="80">
        <v>0</v>
      </c>
      <c r="F438" s="80">
        <f t="shared" si="54"/>
        <v>0</v>
      </c>
      <c r="G438" s="80">
        <f t="shared" si="55"/>
        <v>0</v>
      </c>
      <c r="H438" s="80">
        <v>0</v>
      </c>
      <c r="I438"/>
      <c r="J438"/>
      <c r="K438"/>
    </row>
    <row r="439" spans="2:11" outlineLevel="1" x14ac:dyDescent="0.3">
      <c r="B439" s="200" t="s">
        <v>319</v>
      </c>
      <c r="C439" s="201"/>
      <c r="D439" s="202"/>
      <c r="E439" s="114">
        <f>SUM(E404:E438)</f>
        <v>53884300</v>
      </c>
      <c r="F439" s="114">
        <f>SUM(F404:F438)</f>
        <v>12694780</v>
      </c>
      <c r="G439" s="114">
        <f t="shared" ref="G439" si="56">SUM(G404:G438)</f>
        <v>5388430</v>
      </c>
      <c r="H439" s="114">
        <f>SUM(H404:H438)</f>
        <v>0</v>
      </c>
      <c r="I439"/>
      <c r="J439"/>
      <c r="K439"/>
    </row>
    <row r="440" spans="2:11" x14ac:dyDescent="0.3">
      <c r="B440" s="88"/>
      <c r="C440" s="88"/>
      <c r="D440" s="88"/>
      <c r="E440" s="116"/>
      <c r="F440" s="116"/>
      <c r="G440" s="116"/>
      <c r="H440" s="116"/>
      <c r="I440"/>
      <c r="J440"/>
      <c r="K440"/>
    </row>
    <row r="441" spans="2:11" ht="51.6" x14ac:dyDescent="0.3">
      <c r="B441" s="49" t="s">
        <v>320</v>
      </c>
      <c r="C441" s="49" t="s">
        <v>50</v>
      </c>
      <c r="D441" s="49"/>
      <c r="E441" s="49"/>
      <c r="F441" s="199" t="s">
        <v>321</v>
      </c>
      <c r="G441" s="199"/>
      <c r="H441" s="98" t="s">
        <v>341</v>
      </c>
      <c r="I441"/>
      <c r="J441"/>
      <c r="K441"/>
    </row>
    <row r="442" spans="2:11" ht="15.6" outlineLevel="1" x14ac:dyDescent="0.3">
      <c r="B442" s="50" t="s">
        <v>329</v>
      </c>
      <c r="C442" s="51">
        <v>0.44</v>
      </c>
      <c r="D442" s="50"/>
      <c r="E442" s="50"/>
      <c r="F442" s="52">
        <v>0.2</v>
      </c>
      <c r="G442" s="52">
        <v>0.2</v>
      </c>
      <c r="H442" s="52">
        <v>0.1</v>
      </c>
      <c r="I442"/>
      <c r="J442"/>
      <c r="K442"/>
    </row>
    <row r="443" spans="2:11" ht="28.8" outlineLevel="1" x14ac:dyDescent="0.3">
      <c r="B443" s="53" t="s">
        <v>271</v>
      </c>
      <c r="C443" s="54" t="s">
        <v>272</v>
      </c>
      <c r="D443" s="55" t="s">
        <v>324</v>
      </c>
      <c r="E443" s="53" t="s">
        <v>273</v>
      </c>
      <c r="F443" s="54" t="s">
        <v>325</v>
      </c>
      <c r="G443" s="54" t="s">
        <v>326</v>
      </c>
      <c r="H443" s="54" t="s">
        <v>276</v>
      </c>
      <c r="I443"/>
      <c r="J443"/>
      <c r="K443"/>
    </row>
    <row r="444" spans="2:11" outlineLevel="1" x14ac:dyDescent="0.3">
      <c r="B444" s="56" t="s">
        <v>281</v>
      </c>
      <c r="C444" s="57" t="s">
        <v>282</v>
      </c>
      <c r="D444" s="80">
        <v>0</v>
      </c>
      <c r="E444" s="80">
        <v>0</v>
      </c>
      <c r="F444" s="80">
        <f>D444*$F$442</f>
        <v>0</v>
      </c>
      <c r="G444" s="80">
        <f>E444*$G$442</f>
        <v>0</v>
      </c>
      <c r="H444" s="80">
        <f>E444*$H$442</f>
        <v>0</v>
      </c>
      <c r="I444" s="150"/>
      <c r="J444" s="150"/>
      <c r="K444"/>
    </row>
    <row r="445" spans="2:11" outlineLevel="1" x14ac:dyDescent="0.3">
      <c r="B445" s="56" t="s">
        <v>283</v>
      </c>
      <c r="C445" s="57" t="s">
        <v>284</v>
      </c>
      <c r="D445" s="80">
        <v>944121</v>
      </c>
      <c r="E445" s="80">
        <v>711000</v>
      </c>
      <c r="F445" s="80">
        <f t="shared" ref="F445:F478" si="57">D445*$F$442</f>
        <v>188824.2</v>
      </c>
      <c r="G445" s="80">
        <f t="shared" ref="G445:G478" si="58">E445*$G$442</f>
        <v>142200</v>
      </c>
      <c r="H445" s="80">
        <f t="shared" ref="H445:H478" si="59">E445*$H$442</f>
        <v>71100</v>
      </c>
      <c r="I445"/>
      <c r="J445"/>
      <c r="K445"/>
    </row>
    <row r="446" spans="2:11" outlineLevel="1" x14ac:dyDescent="0.3">
      <c r="B446" s="56" t="s">
        <v>285</v>
      </c>
      <c r="C446" s="57" t="s">
        <v>284</v>
      </c>
      <c r="D446" s="80">
        <v>511299</v>
      </c>
      <c r="E446" s="80">
        <v>462300</v>
      </c>
      <c r="F446" s="80">
        <f t="shared" si="57"/>
        <v>102259.8</v>
      </c>
      <c r="G446" s="80">
        <f t="shared" si="58"/>
        <v>92460</v>
      </c>
      <c r="H446" s="80">
        <f t="shared" si="59"/>
        <v>46230</v>
      </c>
      <c r="I446"/>
      <c r="J446"/>
      <c r="K446"/>
    </row>
    <row r="447" spans="2:11" outlineLevel="1" x14ac:dyDescent="0.3">
      <c r="B447" s="56" t="s">
        <v>286</v>
      </c>
      <c r="C447" s="57" t="s">
        <v>287</v>
      </c>
      <c r="D447" s="80">
        <v>0</v>
      </c>
      <c r="E447" s="80">
        <v>0</v>
      </c>
      <c r="F447" s="80">
        <f t="shared" si="57"/>
        <v>0</v>
      </c>
      <c r="G447" s="80">
        <f t="shared" si="58"/>
        <v>0</v>
      </c>
      <c r="H447" s="80">
        <f t="shared" si="59"/>
        <v>0</v>
      </c>
      <c r="I447"/>
      <c r="J447"/>
      <c r="K447"/>
    </row>
    <row r="448" spans="2:11" outlineLevel="1" x14ac:dyDescent="0.3">
      <c r="B448" s="56" t="s">
        <v>288</v>
      </c>
      <c r="C448" s="57" t="s">
        <v>289</v>
      </c>
      <c r="D448" s="80">
        <v>4856</v>
      </c>
      <c r="E448" s="80">
        <v>0</v>
      </c>
      <c r="F448" s="80">
        <f t="shared" si="57"/>
        <v>971.2</v>
      </c>
      <c r="G448" s="80">
        <f t="shared" si="58"/>
        <v>0</v>
      </c>
      <c r="H448" s="80">
        <f t="shared" si="59"/>
        <v>0</v>
      </c>
      <c r="I448"/>
      <c r="J448"/>
      <c r="K448"/>
    </row>
    <row r="449" spans="2:11" outlineLevel="1" x14ac:dyDescent="0.3">
      <c r="B449" s="56" t="s">
        <v>290</v>
      </c>
      <c r="C449" s="57" t="s">
        <v>284</v>
      </c>
      <c r="D449" s="80">
        <v>14900</v>
      </c>
      <c r="E449" s="80">
        <v>0</v>
      </c>
      <c r="F449" s="80">
        <f t="shared" si="57"/>
        <v>2980</v>
      </c>
      <c r="G449" s="80">
        <f t="shared" si="58"/>
        <v>0</v>
      </c>
      <c r="H449" s="80">
        <f t="shared" si="59"/>
        <v>0</v>
      </c>
      <c r="I449"/>
      <c r="J449"/>
      <c r="K449"/>
    </row>
    <row r="450" spans="2:11" outlineLevel="1" x14ac:dyDescent="0.3">
      <c r="B450" s="56" t="s">
        <v>291</v>
      </c>
      <c r="C450" s="57" t="s">
        <v>284</v>
      </c>
      <c r="D450" s="80">
        <v>0</v>
      </c>
      <c r="E450" s="80">
        <v>0</v>
      </c>
      <c r="F450" s="80">
        <f t="shared" si="57"/>
        <v>0</v>
      </c>
      <c r="G450" s="80">
        <f t="shared" si="58"/>
        <v>0</v>
      </c>
      <c r="H450" s="80">
        <f t="shared" si="59"/>
        <v>0</v>
      </c>
      <c r="I450"/>
      <c r="J450"/>
      <c r="K450"/>
    </row>
    <row r="451" spans="2:11" outlineLevel="1" x14ac:dyDescent="0.3">
      <c r="B451" s="56" t="s">
        <v>292</v>
      </c>
      <c r="C451" s="57" t="s">
        <v>284</v>
      </c>
      <c r="D451" s="80">
        <v>23964041</v>
      </c>
      <c r="E451" s="80">
        <v>13200000</v>
      </c>
      <c r="F451" s="80">
        <f t="shared" si="57"/>
        <v>4792808.2</v>
      </c>
      <c r="G451" s="80">
        <f t="shared" si="58"/>
        <v>2640000</v>
      </c>
      <c r="H451" s="80">
        <f t="shared" si="59"/>
        <v>1320000</v>
      </c>
      <c r="I451"/>
      <c r="J451"/>
      <c r="K451"/>
    </row>
    <row r="452" spans="2:11" outlineLevel="1" x14ac:dyDescent="0.3">
      <c r="B452" s="56" t="s">
        <v>293</v>
      </c>
      <c r="C452" s="57" t="s">
        <v>284</v>
      </c>
      <c r="D452" s="80">
        <v>495255</v>
      </c>
      <c r="E452" s="80">
        <v>274200</v>
      </c>
      <c r="F452" s="80">
        <f t="shared" si="57"/>
        <v>99051</v>
      </c>
      <c r="G452" s="80">
        <f t="shared" si="58"/>
        <v>54840</v>
      </c>
      <c r="H452" s="80">
        <f t="shared" si="59"/>
        <v>27420</v>
      </c>
      <c r="I452"/>
      <c r="J452"/>
      <c r="K452"/>
    </row>
    <row r="453" spans="2:11" outlineLevel="1" x14ac:dyDescent="0.3">
      <c r="B453" s="56" t="s">
        <v>294</v>
      </c>
      <c r="C453" s="57" t="s">
        <v>284</v>
      </c>
      <c r="D453" s="80">
        <v>2486234</v>
      </c>
      <c r="E453" s="80">
        <v>930700</v>
      </c>
      <c r="F453" s="80">
        <f t="shared" si="57"/>
        <v>497246.80000000005</v>
      </c>
      <c r="G453" s="80">
        <f t="shared" si="58"/>
        <v>186140</v>
      </c>
      <c r="H453" s="80">
        <f t="shared" si="59"/>
        <v>93070</v>
      </c>
      <c r="I453"/>
      <c r="J453"/>
      <c r="K453"/>
    </row>
    <row r="454" spans="2:11" outlineLevel="1" x14ac:dyDescent="0.3">
      <c r="B454" s="56" t="s">
        <v>295</v>
      </c>
      <c r="C454" s="57" t="s">
        <v>284</v>
      </c>
      <c r="D454" s="80">
        <v>2475258</v>
      </c>
      <c r="E454" s="80">
        <v>826600</v>
      </c>
      <c r="F454" s="80">
        <f t="shared" si="57"/>
        <v>495051.60000000003</v>
      </c>
      <c r="G454" s="80">
        <f t="shared" si="58"/>
        <v>165320</v>
      </c>
      <c r="H454" s="80">
        <f t="shared" si="59"/>
        <v>82660</v>
      </c>
      <c r="I454"/>
      <c r="J454"/>
      <c r="K454"/>
    </row>
    <row r="455" spans="2:11" outlineLevel="1" x14ac:dyDescent="0.3">
      <c r="B455" s="56" t="s">
        <v>296</v>
      </c>
      <c r="C455" s="57" t="s">
        <v>284</v>
      </c>
      <c r="D455" s="80">
        <v>674388</v>
      </c>
      <c r="E455" s="80">
        <v>246100</v>
      </c>
      <c r="F455" s="80">
        <f t="shared" si="57"/>
        <v>134877.6</v>
      </c>
      <c r="G455" s="80">
        <f t="shared" si="58"/>
        <v>49220</v>
      </c>
      <c r="H455" s="80">
        <f t="shared" si="59"/>
        <v>24610</v>
      </c>
      <c r="I455"/>
      <c r="J455"/>
      <c r="K455"/>
    </row>
    <row r="456" spans="2:11" outlineLevel="1" x14ac:dyDescent="0.3">
      <c r="B456" s="56" t="s">
        <v>297</v>
      </c>
      <c r="C456" s="57" t="s">
        <v>284</v>
      </c>
      <c r="D456" s="80">
        <v>164266</v>
      </c>
      <c r="E456" s="80">
        <v>76500</v>
      </c>
      <c r="F456" s="80">
        <f t="shared" si="57"/>
        <v>32853.200000000004</v>
      </c>
      <c r="G456" s="80">
        <f t="shared" si="58"/>
        <v>15300</v>
      </c>
      <c r="H456" s="80">
        <f t="shared" si="59"/>
        <v>7650</v>
      </c>
      <c r="I456"/>
      <c r="J456"/>
      <c r="K456"/>
    </row>
    <row r="457" spans="2:11" outlineLevel="1" x14ac:dyDescent="0.3">
      <c r="B457" s="56" t="s">
        <v>298</v>
      </c>
      <c r="C457" s="57" t="s">
        <v>284</v>
      </c>
      <c r="D457" s="80">
        <v>257951</v>
      </c>
      <c r="E457" s="80">
        <v>109500</v>
      </c>
      <c r="F457" s="80">
        <f t="shared" si="57"/>
        <v>51590.200000000004</v>
      </c>
      <c r="G457" s="80">
        <f t="shared" si="58"/>
        <v>21900</v>
      </c>
      <c r="H457" s="80">
        <f t="shared" si="59"/>
        <v>10950</v>
      </c>
      <c r="I457"/>
      <c r="J457"/>
      <c r="K457"/>
    </row>
    <row r="458" spans="2:11" outlineLevel="1" x14ac:dyDescent="0.3">
      <c r="B458" s="56" t="s">
        <v>299</v>
      </c>
      <c r="C458" s="57" t="s">
        <v>284</v>
      </c>
      <c r="D458" s="80">
        <v>6550</v>
      </c>
      <c r="E458" s="80">
        <v>4200</v>
      </c>
      <c r="F458" s="80">
        <f t="shared" si="57"/>
        <v>1310</v>
      </c>
      <c r="G458" s="80">
        <f t="shared" si="58"/>
        <v>840</v>
      </c>
      <c r="H458" s="80">
        <f t="shared" si="59"/>
        <v>420</v>
      </c>
      <c r="I458"/>
      <c r="J458"/>
      <c r="K458"/>
    </row>
    <row r="459" spans="2:11" outlineLevel="1" x14ac:dyDescent="0.3">
      <c r="B459" s="56" t="s">
        <v>300</v>
      </c>
      <c r="C459" s="57" t="s">
        <v>301</v>
      </c>
      <c r="D459" s="80">
        <v>97630</v>
      </c>
      <c r="E459" s="80">
        <v>6500</v>
      </c>
      <c r="F459" s="80">
        <f t="shared" si="57"/>
        <v>19526</v>
      </c>
      <c r="G459" s="80">
        <f t="shared" si="58"/>
        <v>1300</v>
      </c>
      <c r="H459" s="80">
        <f t="shared" si="59"/>
        <v>650</v>
      </c>
      <c r="I459"/>
      <c r="J459"/>
      <c r="K459"/>
    </row>
    <row r="460" spans="2:11" outlineLevel="1" x14ac:dyDescent="0.3">
      <c r="B460" s="56" t="s">
        <v>302</v>
      </c>
      <c r="C460" s="57" t="s">
        <v>284</v>
      </c>
      <c r="D460" s="80">
        <v>2240</v>
      </c>
      <c r="E460" s="80">
        <v>2200</v>
      </c>
      <c r="F460" s="80">
        <f t="shared" si="57"/>
        <v>448</v>
      </c>
      <c r="G460" s="80">
        <f t="shared" si="58"/>
        <v>440</v>
      </c>
      <c r="H460" s="80">
        <f t="shared" si="59"/>
        <v>220</v>
      </c>
      <c r="I460"/>
      <c r="J460"/>
      <c r="K460"/>
    </row>
    <row r="461" spans="2:11" outlineLevel="1" x14ac:dyDescent="0.3">
      <c r="B461" s="56" t="s">
        <v>303</v>
      </c>
      <c r="C461" s="57" t="s">
        <v>284</v>
      </c>
      <c r="D461" s="80">
        <v>103192</v>
      </c>
      <c r="E461" s="80">
        <v>88200</v>
      </c>
      <c r="F461" s="80">
        <f t="shared" si="57"/>
        <v>20638.400000000001</v>
      </c>
      <c r="G461" s="80">
        <f t="shared" si="58"/>
        <v>17640</v>
      </c>
      <c r="H461" s="80">
        <f t="shared" si="59"/>
        <v>8820</v>
      </c>
      <c r="I461"/>
      <c r="J461"/>
      <c r="K461"/>
    </row>
    <row r="462" spans="2:11" outlineLevel="1" x14ac:dyDescent="0.3">
      <c r="B462" s="56" t="s">
        <v>304</v>
      </c>
      <c r="C462" s="57" t="s">
        <v>284</v>
      </c>
      <c r="D462" s="80">
        <v>0</v>
      </c>
      <c r="E462" s="80">
        <v>0</v>
      </c>
      <c r="F462" s="80">
        <f t="shared" si="57"/>
        <v>0</v>
      </c>
      <c r="G462" s="80">
        <f t="shared" si="58"/>
        <v>0</v>
      </c>
      <c r="H462" s="80">
        <f t="shared" si="59"/>
        <v>0</v>
      </c>
      <c r="I462"/>
      <c r="J462"/>
      <c r="K462"/>
    </row>
    <row r="463" spans="2:11" outlineLevel="1" x14ac:dyDescent="0.3">
      <c r="B463" s="56" t="s">
        <v>305</v>
      </c>
      <c r="C463" s="57" t="s">
        <v>284</v>
      </c>
      <c r="D463" s="80">
        <v>0</v>
      </c>
      <c r="E463" s="80">
        <v>0</v>
      </c>
      <c r="F463" s="80">
        <f t="shared" si="57"/>
        <v>0</v>
      </c>
      <c r="G463" s="80">
        <f t="shared" si="58"/>
        <v>0</v>
      </c>
      <c r="H463" s="80">
        <f t="shared" si="59"/>
        <v>0</v>
      </c>
      <c r="I463"/>
      <c r="J463"/>
      <c r="K463"/>
    </row>
    <row r="464" spans="2:11" outlineLevel="1" x14ac:dyDescent="0.3">
      <c r="B464" s="56" t="s">
        <v>306</v>
      </c>
      <c r="C464" s="57" t="s">
        <v>284</v>
      </c>
      <c r="D464" s="80">
        <v>0</v>
      </c>
      <c r="E464" s="80">
        <v>0</v>
      </c>
      <c r="F464" s="80">
        <f t="shared" si="57"/>
        <v>0</v>
      </c>
      <c r="G464" s="80">
        <f t="shared" si="58"/>
        <v>0</v>
      </c>
      <c r="H464" s="80">
        <f t="shared" si="59"/>
        <v>0</v>
      </c>
      <c r="I464"/>
      <c r="J464"/>
      <c r="K464"/>
    </row>
    <row r="465" spans="2:11" outlineLevel="1" x14ac:dyDescent="0.3">
      <c r="B465" s="56" t="s">
        <v>307</v>
      </c>
      <c r="C465" s="57" t="s">
        <v>284</v>
      </c>
      <c r="D465" s="80">
        <v>23367</v>
      </c>
      <c r="E465" s="80">
        <v>0</v>
      </c>
      <c r="F465" s="80">
        <f t="shared" si="57"/>
        <v>4673.4000000000005</v>
      </c>
      <c r="G465" s="80">
        <f t="shared" si="58"/>
        <v>0</v>
      </c>
      <c r="H465" s="80">
        <f t="shared" si="59"/>
        <v>0</v>
      </c>
      <c r="I465"/>
      <c r="J465"/>
      <c r="K465"/>
    </row>
    <row r="466" spans="2:11" outlineLevel="1" x14ac:dyDescent="0.3">
      <c r="B466" s="56" t="s">
        <v>308</v>
      </c>
      <c r="C466" s="57" t="s">
        <v>284</v>
      </c>
      <c r="D466" s="80">
        <v>0</v>
      </c>
      <c r="E466" s="80">
        <v>0</v>
      </c>
      <c r="F466" s="80">
        <f t="shared" si="57"/>
        <v>0</v>
      </c>
      <c r="G466" s="80">
        <f t="shared" si="58"/>
        <v>0</v>
      </c>
      <c r="H466" s="80">
        <f t="shared" si="59"/>
        <v>0</v>
      </c>
      <c r="I466"/>
      <c r="J466"/>
      <c r="K466"/>
    </row>
    <row r="467" spans="2:11" outlineLevel="1" x14ac:dyDescent="0.3">
      <c r="B467" s="56" t="s">
        <v>309</v>
      </c>
      <c r="C467" s="57" t="s">
        <v>284</v>
      </c>
      <c r="D467" s="80">
        <v>0</v>
      </c>
      <c r="E467" s="80">
        <v>0</v>
      </c>
      <c r="F467" s="80">
        <f t="shared" si="57"/>
        <v>0</v>
      </c>
      <c r="G467" s="80">
        <f t="shared" si="58"/>
        <v>0</v>
      </c>
      <c r="H467" s="80">
        <f t="shared" si="59"/>
        <v>0</v>
      </c>
      <c r="I467"/>
      <c r="J467"/>
      <c r="K467"/>
    </row>
    <row r="468" spans="2:11" outlineLevel="1" x14ac:dyDescent="0.3">
      <c r="B468" s="56" t="s">
        <v>310</v>
      </c>
      <c r="C468" s="57" t="s">
        <v>284</v>
      </c>
      <c r="D468" s="80">
        <v>10446</v>
      </c>
      <c r="E468" s="80">
        <v>8400</v>
      </c>
      <c r="F468" s="80">
        <f t="shared" si="57"/>
        <v>2089.2000000000003</v>
      </c>
      <c r="G468" s="80">
        <f t="shared" si="58"/>
        <v>1680</v>
      </c>
      <c r="H468" s="80">
        <f t="shared" si="59"/>
        <v>840</v>
      </c>
      <c r="I468"/>
      <c r="J468"/>
      <c r="K468"/>
    </row>
    <row r="469" spans="2:11" outlineLevel="1" x14ac:dyDescent="0.3">
      <c r="B469" s="56" t="s">
        <v>311</v>
      </c>
      <c r="C469" s="59">
        <v>0.17</v>
      </c>
      <c r="D469" s="80">
        <v>22177</v>
      </c>
      <c r="E469" s="80">
        <v>19400</v>
      </c>
      <c r="F469" s="80">
        <f t="shared" si="57"/>
        <v>4435.4000000000005</v>
      </c>
      <c r="G469" s="80">
        <f t="shared" si="58"/>
        <v>3880</v>
      </c>
      <c r="H469" s="80">
        <f t="shared" si="59"/>
        <v>1940</v>
      </c>
      <c r="I469"/>
      <c r="J469"/>
      <c r="K469"/>
    </row>
    <row r="470" spans="2:11" outlineLevel="1" x14ac:dyDescent="0.3">
      <c r="B470" s="56" t="s">
        <v>312</v>
      </c>
      <c r="C470" s="57" t="s">
        <v>284</v>
      </c>
      <c r="D470" s="80">
        <v>0</v>
      </c>
      <c r="E470" s="80">
        <v>0</v>
      </c>
      <c r="F470" s="80">
        <f t="shared" si="57"/>
        <v>0</v>
      </c>
      <c r="G470" s="80">
        <f t="shared" si="58"/>
        <v>0</v>
      </c>
      <c r="H470" s="80">
        <f t="shared" si="59"/>
        <v>0</v>
      </c>
      <c r="I470"/>
      <c r="J470"/>
      <c r="K470"/>
    </row>
    <row r="471" spans="2:11" outlineLevel="1" x14ac:dyDescent="0.3">
      <c r="B471" s="56" t="s">
        <v>313</v>
      </c>
      <c r="C471" s="57" t="s">
        <v>284</v>
      </c>
      <c r="D471" s="80">
        <v>56146</v>
      </c>
      <c r="E471" s="80">
        <v>43500</v>
      </c>
      <c r="F471" s="80">
        <f t="shared" si="57"/>
        <v>11229.2</v>
      </c>
      <c r="G471" s="80">
        <f t="shared" si="58"/>
        <v>8700</v>
      </c>
      <c r="H471" s="80">
        <f t="shared" si="59"/>
        <v>4350</v>
      </c>
      <c r="I471"/>
      <c r="J471"/>
      <c r="K471"/>
    </row>
    <row r="472" spans="2:11" outlineLevel="1" x14ac:dyDescent="0.3">
      <c r="B472" s="56" t="s">
        <v>314</v>
      </c>
      <c r="C472" s="58">
        <v>1.9</v>
      </c>
      <c r="D472" s="80">
        <v>3400</v>
      </c>
      <c r="E472" s="80">
        <v>3400</v>
      </c>
      <c r="F472" s="80">
        <f t="shared" si="57"/>
        <v>680</v>
      </c>
      <c r="G472" s="80">
        <f t="shared" si="58"/>
        <v>680</v>
      </c>
      <c r="H472" s="80">
        <f t="shared" si="59"/>
        <v>340</v>
      </c>
      <c r="I472"/>
      <c r="J472"/>
      <c r="K472"/>
    </row>
    <row r="473" spans="2:11" outlineLevel="1" x14ac:dyDescent="0.3">
      <c r="B473" s="56" t="s">
        <v>315</v>
      </c>
      <c r="C473" s="57" t="s">
        <v>316</v>
      </c>
      <c r="D473" s="80">
        <v>0</v>
      </c>
      <c r="E473" s="80">
        <v>76500</v>
      </c>
      <c r="F473" s="80">
        <f t="shared" si="57"/>
        <v>0</v>
      </c>
      <c r="G473" s="80">
        <f t="shared" si="58"/>
        <v>15300</v>
      </c>
      <c r="H473" s="80">
        <f>E473*$H$442</f>
        <v>7650</v>
      </c>
      <c r="I473"/>
      <c r="J473"/>
      <c r="K473"/>
    </row>
    <row r="474" spans="2:11" outlineLevel="1" x14ac:dyDescent="0.3">
      <c r="B474" s="56">
        <v>120740</v>
      </c>
      <c r="C474" s="57" t="s">
        <v>284</v>
      </c>
      <c r="D474" s="80">
        <v>0</v>
      </c>
      <c r="E474" s="80">
        <v>0</v>
      </c>
      <c r="F474" s="80">
        <f t="shared" si="57"/>
        <v>0</v>
      </c>
      <c r="G474" s="80">
        <f t="shared" si="58"/>
        <v>0</v>
      </c>
      <c r="H474" s="80">
        <f t="shared" si="59"/>
        <v>0</v>
      </c>
      <c r="I474"/>
      <c r="J474"/>
      <c r="K474"/>
    </row>
    <row r="475" spans="2:11" outlineLevel="1" x14ac:dyDescent="0.3">
      <c r="B475" s="56">
        <v>120750</v>
      </c>
      <c r="C475" s="57" t="s">
        <v>284</v>
      </c>
      <c r="D475" s="80">
        <v>0</v>
      </c>
      <c r="E475" s="80">
        <v>0</v>
      </c>
      <c r="F475" s="80">
        <f t="shared" si="57"/>
        <v>0</v>
      </c>
      <c r="G475" s="80">
        <f t="shared" si="58"/>
        <v>0</v>
      </c>
      <c r="H475" s="80">
        <f t="shared" si="59"/>
        <v>0</v>
      </c>
      <c r="I475"/>
      <c r="J475"/>
      <c r="K475"/>
    </row>
    <row r="476" spans="2:11" outlineLevel="1" x14ac:dyDescent="0.3">
      <c r="B476" s="56">
        <v>120791</v>
      </c>
      <c r="C476" s="59">
        <v>0.02</v>
      </c>
      <c r="D476" s="80">
        <v>0</v>
      </c>
      <c r="E476" s="80">
        <v>0</v>
      </c>
      <c r="F476" s="80">
        <f t="shared" si="57"/>
        <v>0</v>
      </c>
      <c r="G476" s="80">
        <f t="shared" si="58"/>
        <v>0</v>
      </c>
      <c r="H476" s="80">
        <f t="shared" si="59"/>
        <v>0</v>
      </c>
      <c r="I476"/>
      <c r="J476"/>
      <c r="K476"/>
    </row>
    <row r="477" spans="2:11" outlineLevel="1" x14ac:dyDescent="0.3">
      <c r="B477" s="56">
        <v>121190</v>
      </c>
      <c r="C477" s="57" t="s">
        <v>317</v>
      </c>
      <c r="D477" s="80">
        <v>0</v>
      </c>
      <c r="E477" s="80">
        <v>0</v>
      </c>
      <c r="F477" s="80">
        <f t="shared" si="57"/>
        <v>0</v>
      </c>
      <c r="G477" s="80">
        <f t="shared" si="58"/>
        <v>0</v>
      </c>
      <c r="H477" s="80">
        <f t="shared" si="59"/>
        <v>0</v>
      </c>
      <c r="I477"/>
      <c r="J477"/>
      <c r="K477"/>
    </row>
    <row r="478" spans="2:11" outlineLevel="1" x14ac:dyDescent="0.3">
      <c r="B478" s="56">
        <v>210330</v>
      </c>
      <c r="C478" s="57" t="s">
        <v>318</v>
      </c>
      <c r="D478" s="80">
        <v>0</v>
      </c>
      <c r="E478" s="80">
        <v>0</v>
      </c>
      <c r="F478" s="80">
        <f t="shared" si="57"/>
        <v>0</v>
      </c>
      <c r="G478" s="80">
        <f t="shared" si="58"/>
        <v>0</v>
      </c>
      <c r="H478" s="80">
        <f t="shared" si="59"/>
        <v>0</v>
      </c>
      <c r="I478"/>
      <c r="J478"/>
      <c r="K478"/>
    </row>
    <row r="479" spans="2:11" outlineLevel="1" x14ac:dyDescent="0.3">
      <c r="B479" s="200" t="s">
        <v>319</v>
      </c>
      <c r="C479" s="201"/>
      <c r="D479" s="202"/>
      <c r="E479" s="114">
        <f>SUM(E444:E478)</f>
        <v>17089200</v>
      </c>
      <c r="F479" s="114">
        <f>SUM(F444:F478)</f>
        <v>6463543.4000000013</v>
      </c>
      <c r="G479" s="114">
        <f>SUM(G444:G478)</f>
        <v>3417840</v>
      </c>
      <c r="H479" s="114">
        <f>SUM(H444:H478)</f>
        <v>1708920</v>
      </c>
      <c r="I479"/>
      <c r="J479"/>
      <c r="K479"/>
    </row>
    <row r="480" spans="2:11" x14ac:dyDescent="0.3">
      <c r="B480" s="88"/>
      <c r="C480" s="88"/>
      <c r="D480" s="88"/>
      <c r="E480" s="116"/>
      <c r="F480" s="116"/>
      <c r="G480" s="116"/>
      <c r="H480" s="116"/>
      <c r="I480"/>
      <c r="J480"/>
      <c r="K480"/>
    </row>
    <row r="481" spans="2:11" ht="51.6" x14ac:dyDescent="0.3">
      <c r="B481" s="49" t="s">
        <v>320</v>
      </c>
      <c r="C481" s="49" t="s">
        <v>46</v>
      </c>
      <c r="D481" s="49"/>
      <c r="E481" s="49"/>
      <c r="F481" s="199" t="s">
        <v>321</v>
      </c>
      <c r="G481" s="199"/>
      <c r="H481" s="98" t="s">
        <v>341</v>
      </c>
      <c r="I481"/>
      <c r="J481"/>
      <c r="K481"/>
    </row>
    <row r="482" spans="2:11" ht="15.6" outlineLevel="1" x14ac:dyDescent="0.3">
      <c r="B482" s="50" t="s">
        <v>329</v>
      </c>
      <c r="C482" s="51">
        <v>0.1</v>
      </c>
      <c r="D482" s="50"/>
      <c r="E482" s="50"/>
      <c r="F482" s="52">
        <v>0.15</v>
      </c>
      <c r="G482" s="52">
        <v>0.15</v>
      </c>
      <c r="H482" s="52">
        <v>0.05</v>
      </c>
    </row>
    <row r="483" spans="2:11" ht="28.8" outlineLevel="1" x14ac:dyDescent="0.3">
      <c r="B483" s="53" t="s">
        <v>271</v>
      </c>
      <c r="C483" s="54" t="s">
        <v>272</v>
      </c>
      <c r="D483" s="55" t="s">
        <v>324</v>
      </c>
      <c r="E483" s="53" t="s">
        <v>273</v>
      </c>
      <c r="F483" s="54" t="s">
        <v>325</v>
      </c>
      <c r="G483" s="54" t="s">
        <v>326</v>
      </c>
      <c r="H483" s="54" t="s">
        <v>276</v>
      </c>
    </row>
    <row r="484" spans="2:11" outlineLevel="1" x14ac:dyDescent="0.3">
      <c r="B484" s="56" t="s">
        <v>281</v>
      </c>
      <c r="C484" s="57" t="s">
        <v>282</v>
      </c>
      <c r="D484" s="80">
        <v>315200</v>
      </c>
      <c r="E484" s="80">
        <v>75900</v>
      </c>
      <c r="F484" s="80">
        <f>D484*$F$482</f>
        <v>47280</v>
      </c>
      <c r="G484" s="80">
        <f>E484*$G$482</f>
        <v>11385</v>
      </c>
      <c r="H484" s="80">
        <f>E484*$H$482</f>
        <v>3795</v>
      </c>
      <c r="I484" s="125"/>
    </row>
    <row r="485" spans="2:11" outlineLevel="1" x14ac:dyDescent="0.3">
      <c r="B485" s="56" t="s">
        <v>283</v>
      </c>
      <c r="C485" s="57" t="s">
        <v>284</v>
      </c>
      <c r="D485" s="80">
        <v>918900</v>
      </c>
      <c r="E485" s="80">
        <v>343800</v>
      </c>
      <c r="F485" s="80">
        <f t="shared" ref="F485:F518" si="60">D485*$F$482</f>
        <v>137835</v>
      </c>
      <c r="G485" s="80">
        <f t="shared" ref="G485:G518" si="61">E485*$G$482</f>
        <v>51570</v>
      </c>
      <c r="H485" s="80">
        <f t="shared" ref="H485:H518" si="62">E485*$H$482</f>
        <v>17190</v>
      </c>
    </row>
    <row r="486" spans="2:11" outlineLevel="1" x14ac:dyDescent="0.3">
      <c r="B486" s="56" t="s">
        <v>285</v>
      </c>
      <c r="C486" s="57" t="s">
        <v>284</v>
      </c>
      <c r="D486" s="80">
        <v>172500</v>
      </c>
      <c r="E486" s="80">
        <v>48900</v>
      </c>
      <c r="F486" s="80">
        <f t="shared" si="60"/>
        <v>25875</v>
      </c>
      <c r="G486" s="80">
        <f t="shared" si="61"/>
        <v>7335</v>
      </c>
      <c r="H486" s="80">
        <f t="shared" si="62"/>
        <v>2445</v>
      </c>
    </row>
    <row r="487" spans="2:11" outlineLevel="1" x14ac:dyDescent="0.3">
      <c r="B487" s="56" t="s">
        <v>286</v>
      </c>
      <c r="C487" s="57" t="s">
        <v>287</v>
      </c>
      <c r="D487" s="80">
        <v>606800</v>
      </c>
      <c r="E487" s="80">
        <v>30700</v>
      </c>
      <c r="F487" s="80">
        <f t="shared" si="60"/>
        <v>91020</v>
      </c>
      <c r="G487" s="80">
        <f t="shared" si="61"/>
        <v>4605</v>
      </c>
      <c r="H487" s="80">
        <f t="shared" si="62"/>
        <v>1535</v>
      </c>
    </row>
    <row r="488" spans="2:11" outlineLevel="1" x14ac:dyDescent="0.3">
      <c r="B488" s="56" t="s">
        <v>288</v>
      </c>
      <c r="C488" s="57" t="s">
        <v>289</v>
      </c>
      <c r="D488" s="80">
        <v>3600000</v>
      </c>
      <c r="E488" s="80">
        <v>1700000</v>
      </c>
      <c r="F488" s="80">
        <f t="shared" si="60"/>
        <v>540000</v>
      </c>
      <c r="G488" s="80">
        <f t="shared" si="61"/>
        <v>255000</v>
      </c>
      <c r="H488" s="80">
        <f t="shared" si="62"/>
        <v>85000</v>
      </c>
    </row>
    <row r="489" spans="2:11" outlineLevel="1" x14ac:dyDescent="0.3">
      <c r="B489" s="56" t="s">
        <v>290</v>
      </c>
      <c r="C489" s="57" t="s">
        <v>284</v>
      </c>
      <c r="D489" s="80">
        <v>0</v>
      </c>
      <c r="E489" s="80">
        <v>0</v>
      </c>
      <c r="F489" s="80">
        <f t="shared" si="60"/>
        <v>0</v>
      </c>
      <c r="G489" s="80">
        <f t="shared" si="61"/>
        <v>0</v>
      </c>
      <c r="H489" s="80">
        <f t="shared" si="62"/>
        <v>0</v>
      </c>
    </row>
    <row r="490" spans="2:11" outlineLevel="1" x14ac:dyDescent="0.3">
      <c r="B490" s="56" t="s">
        <v>291</v>
      </c>
      <c r="C490" s="57" t="s">
        <v>284</v>
      </c>
      <c r="D490" s="80">
        <v>3300</v>
      </c>
      <c r="E490" s="80">
        <v>0</v>
      </c>
      <c r="F490" s="80">
        <f t="shared" si="60"/>
        <v>495</v>
      </c>
      <c r="G490" s="80">
        <f t="shared" si="61"/>
        <v>0</v>
      </c>
      <c r="H490" s="80">
        <f t="shared" si="62"/>
        <v>0</v>
      </c>
    </row>
    <row r="491" spans="2:11" outlineLevel="1" x14ac:dyDescent="0.3">
      <c r="B491" s="56" t="s">
        <v>292</v>
      </c>
      <c r="C491" s="57" t="s">
        <v>284</v>
      </c>
      <c r="D491" s="80">
        <v>885700</v>
      </c>
      <c r="E491" s="80">
        <v>505600</v>
      </c>
      <c r="F491" s="80">
        <f t="shared" si="60"/>
        <v>132855</v>
      </c>
      <c r="G491" s="80">
        <f t="shared" si="61"/>
        <v>75840</v>
      </c>
      <c r="H491" s="80">
        <f t="shared" si="62"/>
        <v>25280</v>
      </c>
    </row>
    <row r="492" spans="2:11" outlineLevel="1" x14ac:dyDescent="0.3">
      <c r="B492" s="56" t="s">
        <v>293</v>
      </c>
      <c r="C492" s="57" t="s">
        <v>284</v>
      </c>
      <c r="D492" s="80">
        <v>40500</v>
      </c>
      <c r="E492" s="80">
        <v>0</v>
      </c>
      <c r="F492" s="80">
        <f t="shared" si="60"/>
        <v>6075</v>
      </c>
      <c r="G492" s="80">
        <f t="shared" si="61"/>
        <v>0</v>
      </c>
      <c r="H492" s="80">
        <f t="shared" si="62"/>
        <v>0</v>
      </c>
    </row>
    <row r="493" spans="2:11" outlineLevel="1" x14ac:dyDescent="0.3">
      <c r="B493" s="56" t="s">
        <v>294</v>
      </c>
      <c r="C493" s="57" t="s">
        <v>284</v>
      </c>
      <c r="D493" s="80">
        <v>115200</v>
      </c>
      <c r="E493" s="80">
        <v>12200</v>
      </c>
      <c r="F493" s="80">
        <f t="shared" si="60"/>
        <v>17280</v>
      </c>
      <c r="G493" s="80">
        <f t="shared" si="61"/>
        <v>1830</v>
      </c>
      <c r="H493" s="80">
        <f t="shared" si="62"/>
        <v>610</v>
      </c>
    </row>
    <row r="494" spans="2:11" outlineLevel="1" x14ac:dyDescent="0.3">
      <c r="B494" s="56" t="s">
        <v>295</v>
      </c>
      <c r="C494" s="57" t="s">
        <v>284</v>
      </c>
      <c r="D494" s="80">
        <v>386900</v>
      </c>
      <c r="E494" s="80">
        <v>144100</v>
      </c>
      <c r="F494" s="80">
        <f t="shared" si="60"/>
        <v>58035</v>
      </c>
      <c r="G494" s="80">
        <f t="shared" si="61"/>
        <v>21615</v>
      </c>
      <c r="H494" s="80">
        <f t="shared" si="62"/>
        <v>7205</v>
      </c>
    </row>
    <row r="495" spans="2:11" outlineLevel="1" x14ac:dyDescent="0.3">
      <c r="B495" s="56" t="s">
        <v>296</v>
      </c>
      <c r="C495" s="57" t="s">
        <v>284</v>
      </c>
      <c r="D495" s="80">
        <v>0</v>
      </c>
      <c r="E495" s="80">
        <v>0</v>
      </c>
      <c r="F495" s="80">
        <f t="shared" si="60"/>
        <v>0</v>
      </c>
      <c r="G495" s="80">
        <f t="shared" si="61"/>
        <v>0</v>
      </c>
      <c r="H495" s="80">
        <f t="shared" si="62"/>
        <v>0</v>
      </c>
    </row>
    <row r="496" spans="2:11" outlineLevel="1" x14ac:dyDescent="0.3">
      <c r="B496" s="56" t="s">
        <v>297</v>
      </c>
      <c r="C496" s="57" t="s">
        <v>284</v>
      </c>
      <c r="D496" s="80">
        <v>4000</v>
      </c>
      <c r="E496" s="80">
        <v>4000</v>
      </c>
      <c r="F496" s="80">
        <f t="shared" si="60"/>
        <v>600</v>
      </c>
      <c r="G496" s="80">
        <f t="shared" si="61"/>
        <v>600</v>
      </c>
      <c r="H496" s="80">
        <f t="shared" si="62"/>
        <v>200</v>
      </c>
    </row>
    <row r="497" spans="2:8" outlineLevel="1" x14ac:dyDescent="0.3">
      <c r="B497" s="56" t="s">
        <v>298</v>
      </c>
      <c r="C497" s="57" t="s">
        <v>284</v>
      </c>
      <c r="D497" s="80">
        <v>0</v>
      </c>
      <c r="E497" s="80">
        <v>0</v>
      </c>
      <c r="F497" s="80">
        <f t="shared" si="60"/>
        <v>0</v>
      </c>
      <c r="G497" s="80">
        <f t="shared" si="61"/>
        <v>0</v>
      </c>
      <c r="H497" s="80">
        <f t="shared" si="62"/>
        <v>0</v>
      </c>
    </row>
    <row r="498" spans="2:8" outlineLevel="1" x14ac:dyDescent="0.3">
      <c r="B498" s="56" t="s">
        <v>299</v>
      </c>
      <c r="C498" s="57" t="s">
        <v>284</v>
      </c>
      <c r="D498" s="80">
        <v>0</v>
      </c>
      <c r="E498" s="80">
        <v>0</v>
      </c>
      <c r="F498" s="80">
        <f t="shared" si="60"/>
        <v>0</v>
      </c>
      <c r="G498" s="80">
        <f t="shared" si="61"/>
        <v>0</v>
      </c>
      <c r="H498" s="80">
        <f t="shared" si="62"/>
        <v>0</v>
      </c>
    </row>
    <row r="499" spans="2:8" outlineLevel="1" x14ac:dyDescent="0.3">
      <c r="B499" s="56" t="s">
        <v>300</v>
      </c>
      <c r="C499" s="57" t="s">
        <v>301</v>
      </c>
      <c r="D499" s="80">
        <v>0</v>
      </c>
      <c r="E499" s="80">
        <v>0</v>
      </c>
      <c r="F499" s="80">
        <f t="shared" si="60"/>
        <v>0</v>
      </c>
      <c r="G499" s="80">
        <f t="shared" si="61"/>
        <v>0</v>
      </c>
      <c r="H499" s="80">
        <f t="shared" si="62"/>
        <v>0</v>
      </c>
    </row>
    <row r="500" spans="2:8" outlineLevel="1" x14ac:dyDescent="0.3">
      <c r="B500" s="56" t="s">
        <v>302</v>
      </c>
      <c r="C500" s="57" t="s">
        <v>284</v>
      </c>
      <c r="D500" s="80">
        <v>17000</v>
      </c>
      <c r="E500" s="80">
        <v>7500</v>
      </c>
      <c r="F500" s="80">
        <f t="shared" si="60"/>
        <v>2550</v>
      </c>
      <c r="G500" s="80">
        <f t="shared" si="61"/>
        <v>1125</v>
      </c>
      <c r="H500" s="80">
        <f t="shared" si="62"/>
        <v>375</v>
      </c>
    </row>
    <row r="501" spans="2:8" outlineLevel="1" x14ac:dyDescent="0.3">
      <c r="B501" s="56" t="s">
        <v>303</v>
      </c>
      <c r="C501" s="57" t="s">
        <v>284</v>
      </c>
      <c r="D501" s="80">
        <v>22800</v>
      </c>
      <c r="E501" s="80">
        <v>13400</v>
      </c>
      <c r="F501" s="80">
        <f t="shared" si="60"/>
        <v>3420</v>
      </c>
      <c r="G501" s="80">
        <f t="shared" si="61"/>
        <v>2010</v>
      </c>
      <c r="H501" s="80">
        <f t="shared" si="62"/>
        <v>670</v>
      </c>
    </row>
    <row r="502" spans="2:8" outlineLevel="1" x14ac:dyDescent="0.3">
      <c r="B502" s="56" t="s">
        <v>304</v>
      </c>
      <c r="C502" s="57" t="s">
        <v>284</v>
      </c>
      <c r="D502" s="80">
        <v>93800</v>
      </c>
      <c r="E502" s="80">
        <v>27600</v>
      </c>
      <c r="F502" s="80">
        <f t="shared" si="60"/>
        <v>14070</v>
      </c>
      <c r="G502" s="80">
        <f t="shared" si="61"/>
        <v>4140</v>
      </c>
      <c r="H502" s="80">
        <f t="shared" si="62"/>
        <v>1380</v>
      </c>
    </row>
    <row r="503" spans="2:8" outlineLevel="1" x14ac:dyDescent="0.3">
      <c r="B503" s="56" t="s">
        <v>305</v>
      </c>
      <c r="C503" s="57" t="s">
        <v>284</v>
      </c>
      <c r="D503" s="80">
        <v>201100</v>
      </c>
      <c r="E503" s="80">
        <v>43700</v>
      </c>
      <c r="F503" s="80">
        <f t="shared" si="60"/>
        <v>30165</v>
      </c>
      <c r="G503" s="80">
        <f t="shared" si="61"/>
        <v>6555</v>
      </c>
      <c r="H503" s="80">
        <f t="shared" si="62"/>
        <v>2185</v>
      </c>
    </row>
    <row r="504" spans="2:8" outlineLevel="1" x14ac:dyDescent="0.3">
      <c r="B504" s="56" t="s">
        <v>306</v>
      </c>
      <c r="C504" s="57" t="s">
        <v>284</v>
      </c>
      <c r="D504" s="80">
        <v>2600000</v>
      </c>
      <c r="E504" s="80">
        <v>575700</v>
      </c>
      <c r="F504" s="80">
        <f t="shared" si="60"/>
        <v>390000</v>
      </c>
      <c r="G504" s="80">
        <f t="shared" si="61"/>
        <v>86355</v>
      </c>
      <c r="H504" s="80">
        <f t="shared" si="62"/>
        <v>28785</v>
      </c>
    </row>
    <row r="505" spans="2:8" outlineLevel="1" x14ac:dyDescent="0.3">
      <c r="B505" s="56" t="s">
        <v>307</v>
      </c>
      <c r="C505" s="57" t="s">
        <v>284</v>
      </c>
      <c r="D505" s="80">
        <v>5000000</v>
      </c>
      <c r="E505" s="80">
        <v>2100000</v>
      </c>
      <c r="F505" s="80">
        <f t="shared" si="60"/>
        <v>750000</v>
      </c>
      <c r="G505" s="80">
        <f t="shared" si="61"/>
        <v>315000</v>
      </c>
      <c r="H505" s="80">
        <f t="shared" si="62"/>
        <v>105000</v>
      </c>
    </row>
    <row r="506" spans="2:8" outlineLevel="1" x14ac:dyDescent="0.3">
      <c r="B506" s="56" t="s">
        <v>308</v>
      </c>
      <c r="C506" s="57" t="s">
        <v>284</v>
      </c>
      <c r="D506" s="80">
        <v>1700000</v>
      </c>
      <c r="E506" s="80">
        <v>616100</v>
      </c>
      <c r="F506" s="80">
        <f t="shared" si="60"/>
        <v>255000</v>
      </c>
      <c r="G506" s="80">
        <f t="shared" si="61"/>
        <v>92415</v>
      </c>
      <c r="H506" s="80">
        <f t="shared" si="62"/>
        <v>30805</v>
      </c>
    </row>
    <row r="507" spans="2:8" outlineLevel="1" x14ac:dyDescent="0.3">
      <c r="B507" s="56" t="s">
        <v>309</v>
      </c>
      <c r="C507" s="57" t="s">
        <v>284</v>
      </c>
      <c r="D507" s="80">
        <v>256200</v>
      </c>
      <c r="E507" s="80">
        <v>175900</v>
      </c>
      <c r="F507" s="80">
        <f t="shared" si="60"/>
        <v>38430</v>
      </c>
      <c r="G507" s="80">
        <f>E507*$G$482</f>
        <v>26385</v>
      </c>
      <c r="H507" s="80">
        <f t="shared" si="62"/>
        <v>8795</v>
      </c>
    </row>
    <row r="508" spans="2:8" outlineLevel="1" x14ac:dyDescent="0.3">
      <c r="B508" s="56" t="s">
        <v>310</v>
      </c>
      <c r="C508" s="57" t="s">
        <v>284</v>
      </c>
      <c r="D508" s="80">
        <v>0</v>
      </c>
      <c r="E508" s="80">
        <v>0</v>
      </c>
      <c r="F508" s="80">
        <f t="shared" si="60"/>
        <v>0</v>
      </c>
      <c r="G508" s="80">
        <f t="shared" si="61"/>
        <v>0</v>
      </c>
      <c r="H508" s="80">
        <f t="shared" si="62"/>
        <v>0</v>
      </c>
    </row>
    <row r="509" spans="2:8" outlineLevel="1" x14ac:dyDescent="0.3">
      <c r="B509" s="56" t="s">
        <v>311</v>
      </c>
      <c r="C509" s="59">
        <v>0.17</v>
      </c>
      <c r="D509" s="80">
        <v>0</v>
      </c>
      <c r="E509" s="80">
        <v>0</v>
      </c>
      <c r="F509" s="80">
        <f t="shared" si="60"/>
        <v>0</v>
      </c>
      <c r="G509" s="80">
        <f t="shared" si="61"/>
        <v>0</v>
      </c>
      <c r="H509" s="80">
        <f t="shared" si="62"/>
        <v>0</v>
      </c>
    </row>
    <row r="510" spans="2:8" outlineLevel="1" x14ac:dyDescent="0.3">
      <c r="B510" s="56" t="s">
        <v>312</v>
      </c>
      <c r="C510" s="57" t="s">
        <v>284</v>
      </c>
      <c r="D510" s="80">
        <v>6800</v>
      </c>
      <c r="E510" s="80">
        <v>0</v>
      </c>
      <c r="F510" s="80">
        <f t="shared" si="60"/>
        <v>1020</v>
      </c>
      <c r="G510" s="80">
        <f t="shared" si="61"/>
        <v>0</v>
      </c>
      <c r="H510" s="80">
        <f t="shared" si="62"/>
        <v>0</v>
      </c>
    </row>
    <row r="511" spans="2:8" outlineLevel="1" x14ac:dyDescent="0.3">
      <c r="B511" s="56" t="s">
        <v>313</v>
      </c>
      <c r="C511" s="57" t="s">
        <v>284</v>
      </c>
      <c r="D511" s="80">
        <v>20600</v>
      </c>
      <c r="E511" s="80">
        <v>10000</v>
      </c>
      <c r="F511" s="80">
        <f t="shared" si="60"/>
        <v>3090</v>
      </c>
      <c r="G511" s="80">
        <f t="shared" si="61"/>
        <v>1500</v>
      </c>
      <c r="H511" s="80">
        <f t="shared" si="62"/>
        <v>500</v>
      </c>
    </row>
    <row r="512" spans="2:8" outlineLevel="1" x14ac:dyDescent="0.3">
      <c r="B512" s="56" t="s">
        <v>314</v>
      </c>
      <c r="C512" s="58">
        <v>1.9</v>
      </c>
      <c r="D512" s="80">
        <v>150300</v>
      </c>
      <c r="E512" s="80">
        <v>77500</v>
      </c>
      <c r="F512" s="80">
        <f>D512*$F$482</f>
        <v>22545</v>
      </c>
      <c r="G512" s="80">
        <f t="shared" si="61"/>
        <v>11625</v>
      </c>
      <c r="H512" s="80">
        <f t="shared" si="62"/>
        <v>3875</v>
      </c>
    </row>
    <row r="513" spans="2:8" outlineLevel="1" x14ac:dyDescent="0.3">
      <c r="B513" s="56" t="s">
        <v>315</v>
      </c>
      <c r="C513" s="57" t="s">
        <v>316</v>
      </c>
      <c r="D513" s="80">
        <v>29900000</v>
      </c>
      <c r="E513" s="80">
        <v>13200000</v>
      </c>
      <c r="F513" s="80">
        <f t="shared" si="60"/>
        <v>4485000</v>
      </c>
      <c r="G513" s="80">
        <f t="shared" si="61"/>
        <v>1980000</v>
      </c>
      <c r="H513" s="80">
        <f t="shared" si="62"/>
        <v>660000</v>
      </c>
    </row>
    <row r="514" spans="2:8" outlineLevel="1" x14ac:dyDescent="0.3">
      <c r="B514" s="56">
        <v>120740</v>
      </c>
      <c r="C514" s="57" t="s">
        <v>284</v>
      </c>
      <c r="D514" s="80">
        <v>5900000</v>
      </c>
      <c r="E514" s="80">
        <v>2300000</v>
      </c>
      <c r="F514" s="80">
        <f t="shared" si="60"/>
        <v>885000</v>
      </c>
      <c r="G514" s="80">
        <f t="shared" si="61"/>
        <v>345000</v>
      </c>
      <c r="H514" s="80">
        <f t="shared" si="62"/>
        <v>115000</v>
      </c>
    </row>
    <row r="515" spans="2:8" outlineLevel="1" x14ac:dyDescent="0.3">
      <c r="B515" s="56">
        <v>120750</v>
      </c>
      <c r="C515" s="57" t="s">
        <v>284</v>
      </c>
      <c r="D515" s="80">
        <v>0</v>
      </c>
      <c r="E515" s="80">
        <v>0</v>
      </c>
      <c r="F515" s="80">
        <f t="shared" si="60"/>
        <v>0</v>
      </c>
      <c r="G515" s="80">
        <f t="shared" si="61"/>
        <v>0</v>
      </c>
      <c r="H515" s="80">
        <f t="shared" si="62"/>
        <v>0</v>
      </c>
    </row>
    <row r="516" spans="2:8" outlineLevel="1" x14ac:dyDescent="0.3">
      <c r="B516" s="56">
        <v>120791</v>
      </c>
      <c r="C516" s="59">
        <v>0.02</v>
      </c>
      <c r="D516" s="80">
        <v>2700000</v>
      </c>
      <c r="E516" s="80">
        <v>1200000</v>
      </c>
      <c r="F516" s="80">
        <f t="shared" si="60"/>
        <v>405000</v>
      </c>
      <c r="G516" s="80">
        <f t="shared" si="61"/>
        <v>180000</v>
      </c>
      <c r="H516" s="80">
        <f t="shared" si="62"/>
        <v>60000</v>
      </c>
    </row>
    <row r="517" spans="2:8" outlineLevel="1" x14ac:dyDescent="0.3">
      <c r="B517" s="56">
        <v>121190</v>
      </c>
      <c r="C517" s="57" t="s">
        <v>317</v>
      </c>
      <c r="D517" s="80">
        <v>5500000</v>
      </c>
      <c r="E517" s="80">
        <v>2900000</v>
      </c>
      <c r="F517" s="80">
        <f t="shared" si="60"/>
        <v>825000</v>
      </c>
      <c r="G517" s="80">
        <f t="shared" si="61"/>
        <v>435000</v>
      </c>
      <c r="H517" s="80">
        <f t="shared" si="62"/>
        <v>145000</v>
      </c>
    </row>
    <row r="518" spans="2:8" outlineLevel="1" x14ac:dyDescent="0.3">
      <c r="B518" s="56">
        <v>210330</v>
      </c>
      <c r="C518" s="57" t="s">
        <v>318</v>
      </c>
      <c r="D518" s="80">
        <v>0</v>
      </c>
      <c r="E518" s="80">
        <v>0</v>
      </c>
      <c r="F518" s="80">
        <f t="shared" si="60"/>
        <v>0</v>
      </c>
      <c r="G518" s="80">
        <f t="shared" si="61"/>
        <v>0</v>
      </c>
      <c r="H518" s="80">
        <f t="shared" si="62"/>
        <v>0</v>
      </c>
    </row>
    <row r="519" spans="2:8" outlineLevel="1" x14ac:dyDescent="0.3">
      <c r="B519" s="200" t="s">
        <v>319</v>
      </c>
      <c r="C519" s="201"/>
      <c r="D519" s="202"/>
      <c r="E519" s="114">
        <f>SUM(E484:E518)</f>
        <v>26112600</v>
      </c>
      <c r="F519" s="114">
        <f>SUM(F484:F518)</f>
        <v>9167640</v>
      </c>
      <c r="G519" s="114">
        <f>SUM(G484:G518)</f>
        <v>3916890</v>
      </c>
      <c r="H519" s="114">
        <f>SUM(H484:H518)</f>
        <v>1305630</v>
      </c>
    </row>
  </sheetData>
  <mergeCells count="40">
    <mergeCell ref="J2:K2"/>
    <mergeCell ref="H81:I81"/>
    <mergeCell ref="B519:D519"/>
    <mergeCell ref="B399:D399"/>
    <mergeCell ref="B439:D439"/>
    <mergeCell ref="B359:D359"/>
    <mergeCell ref="F481:G481"/>
    <mergeCell ref="B479:D479"/>
    <mergeCell ref="B319:D319"/>
    <mergeCell ref="B119:D119"/>
    <mergeCell ref="B159:D159"/>
    <mergeCell ref="F281:G281"/>
    <mergeCell ref="B2:C2"/>
    <mergeCell ref="F81:G81"/>
    <mergeCell ref="F121:G121"/>
    <mergeCell ref="B39:C39"/>
    <mergeCell ref="B199:D199"/>
    <mergeCell ref="B279:D279"/>
    <mergeCell ref="F441:G441"/>
    <mergeCell ref="F241:G241"/>
    <mergeCell ref="H361:I361"/>
    <mergeCell ref="F361:G361"/>
    <mergeCell ref="F401:G401"/>
    <mergeCell ref="F321:G321"/>
    <mergeCell ref="Z2:AA2"/>
    <mergeCell ref="T2:U2"/>
    <mergeCell ref="F201:G201"/>
    <mergeCell ref="B239:D239"/>
    <mergeCell ref="V2:W2"/>
    <mergeCell ref="R2:S2"/>
    <mergeCell ref="F41:G41"/>
    <mergeCell ref="B79:D79"/>
    <mergeCell ref="F161:G161"/>
    <mergeCell ref="L2:M2"/>
    <mergeCell ref="N2:O2"/>
    <mergeCell ref="X2:Y2"/>
    <mergeCell ref="P2:Q2"/>
    <mergeCell ref="D2:E2"/>
    <mergeCell ref="F2:G2"/>
    <mergeCell ref="H2:I2"/>
  </mergeCells>
  <pageMargins left="0.7" right="0.7" top="0.75" bottom="0.75" header="0.3" footer="0.3"/>
  <ignoredErrors>
    <ignoredError sqref="B134:C153 B414:B433 B84:B113 B4:B33 B124:C128 B129:B133 B284:B313 B324:B353 B364:B393 B404:B408 B409:B413 B484:B513 B164 B165:B193 B44:B73 B204:B233 B444:B473" numberStoredAsText="1"/>
    <ignoredError sqref="U4:U3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7DFB-A130-49CE-9A31-FA9982BCA15F}">
  <dimension ref="A1:K152"/>
  <sheetViews>
    <sheetView workbookViewId="0">
      <selection activeCell="D7" sqref="D7"/>
    </sheetView>
  </sheetViews>
  <sheetFormatPr defaultColWidth="8.88671875" defaultRowHeight="14.4" x14ac:dyDescent="0.3"/>
  <cols>
    <col min="1" max="1" width="8.88671875" style="1"/>
    <col min="2" max="2" width="12" style="1" bestFit="1" customWidth="1"/>
    <col min="3" max="3" width="32.88671875" style="1" bestFit="1" customWidth="1"/>
    <col min="4" max="4" width="32.88671875" style="1" customWidth="1"/>
    <col min="5" max="9" width="14" style="1" customWidth="1"/>
    <col min="10" max="10" width="8.88671875" style="1"/>
    <col min="11" max="11" width="39.88671875" style="1" customWidth="1"/>
    <col min="12" max="14" width="8.88671875" style="1"/>
    <col min="15" max="15" width="33.88671875" style="1" bestFit="1" customWidth="1"/>
    <col min="16" max="16384" width="8.88671875" style="1"/>
  </cols>
  <sheetData>
    <row r="1" spans="1:9" x14ac:dyDescent="0.3">
      <c r="A1" s="60" t="s">
        <v>342</v>
      </c>
    </row>
    <row r="3" spans="1:9" x14ac:dyDescent="0.3">
      <c r="B3" s="214" t="s">
        <v>343</v>
      </c>
      <c r="C3" s="214"/>
      <c r="D3" s="214"/>
      <c r="E3" s="214"/>
      <c r="F3" s="214"/>
      <c r="G3" s="214"/>
      <c r="H3" s="214"/>
      <c r="I3" s="214"/>
    </row>
    <row r="4" spans="1:9" s="68" customFormat="1" ht="43.2" x14ac:dyDescent="0.3">
      <c r="B4" s="69" t="s">
        <v>271</v>
      </c>
      <c r="C4" s="61" t="s">
        <v>272</v>
      </c>
      <c r="D4" s="61" t="s">
        <v>344</v>
      </c>
      <c r="E4" s="70" t="s">
        <v>324</v>
      </c>
      <c r="F4" s="69" t="s">
        <v>273</v>
      </c>
      <c r="G4" s="61" t="s">
        <v>345</v>
      </c>
      <c r="H4" s="61" t="s">
        <v>346</v>
      </c>
      <c r="I4" s="61" t="s">
        <v>347</v>
      </c>
    </row>
    <row r="5" spans="1:9" x14ac:dyDescent="0.3">
      <c r="B5" s="160" t="s">
        <v>281</v>
      </c>
      <c r="C5" s="128" t="s">
        <v>282</v>
      </c>
      <c r="D5" s="128"/>
      <c r="E5" s="130">
        <f>SUBTOTAL(9,E6:E16)</f>
        <v>12768557</v>
      </c>
      <c r="F5" s="130">
        <f>SUBTOTAL(9,F6:F16)</f>
        <v>6343004</v>
      </c>
      <c r="G5" s="129"/>
      <c r="H5" s="130">
        <f>SUBTOTAL(9,H6:H16)</f>
        <v>951450.6</v>
      </c>
      <c r="I5" s="130">
        <f>SUBTOTAL(9,I6:I16)</f>
        <v>102260.618</v>
      </c>
    </row>
    <row r="6" spans="1:9" x14ac:dyDescent="0.3">
      <c r="B6" s="161" t="s">
        <v>348</v>
      </c>
      <c r="C6" s="133">
        <v>1.3</v>
      </c>
      <c r="D6" s="102" t="s">
        <v>338</v>
      </c>
      <c r="E6" s="106">
        <v>0</v>
      </c>
      <c r="F6" s="106">
        <v>0</v>
      </c>
      <c r="G6" s="131">
        <f>15-10-C6</f>
        <v>3.7</v>
      </c>
      <c r="H6" s="105">
        <f>F6*0.15</f>
        <v>0</v>
      </c>
      <c r="I6" s="106">
        <f>F6*G6/100</f>
        <v>0</v>
      </c>
    </row>
    <row r="7" spans="1:9" x14ac:dyDescent="0.3">
      <c r="B7" s="161" t="s">
        <v>349</v>
      </c>
      <c r="C7" s="102">
        <v>1.86</v>
      </c>
      <c r="D7" s="102" t="s">
        <v>350</v>
      </c>
      <c r="E7" s="106">
        <v>0</v>
      </c>
      <c r="F7" s="106">
        <v>0</v>
      </c>
      <c r="G7" s="131">
        <f t="shared" ref="G7:G70" si="0">15-10-C7</f>
        <v>3.1399999999999997</v>
      </c>
      <c r="H7" s="105">
        <f t="shared" ref="H7:H18" si="1">F7*0.15</f>
        <v>0</v>
      </c>
      <c r="I7" s="106">
        <f>F7*G7/100</f>
        <v>0</v>
      </c>
    </row>
    <row r="8" spans="1:9" x14ac:dyDescent="0.3">
      <c r="B8" s="161">
        <v>7129020</v>
      </c>
      <c r="C8" s="102">
        <v>0.88</v>
      </c>
      <c r="D8" s="102" t="s">
        <v>351</v>
      </c>
      <c r="E8" s="106">
        <v>0</v>
      </c>
      <c r="F8" s="106">
        <v>0</v>
      </c>
      <c r="G8" s="131">
        <f t="shared" si="0"/>
        <v>4.12</v>
      </c>
      <c r="H8" s="105">
        <f>F8*0.15</f>
        <v>0</v>
      </c>
      <c r="I8" s="106">
        <f t="shared" ref="I8:I15" si="2">F8*G8/100</f>
        <v>0</v>
      </c>
    </row>
    <row r="9" spans="1:9" x14ac:dyDescent="0.3">
      <c r="B9" s="161">
        <v>7129030</v>
      </c>
      <c r="C9" s="102">
        <v>1.18</v>
      </c>
      <c r="D9" s="102" t="s">
        <v>352</v>
      </c>
      <c r="E9" s="106">
        <v>0</v>
      </c>
      <c r="F9" s="106">
        <v>0</v>
      </c>
      <c r="G9" s="131">
        <f t="shared" si="0"/>
        <v>3.8200000000000003</v>
      </c>
      <c r="H9" s="105">
        <f t="shared" si="1"/>
        <v>0</v>
      </c>
      <c r="I9" s="106">
        <f t="shared" si="2"/>
        <v>0</v>
      </c>
    </row>
    <row r="10" spans="1:9" x14ac:dyDescent="0.3">
      <c r="B10" s="161">
        <v>7129040</v>
      </c>
      <c r="C10" s="133">
        <v>29.8</v>
      </c>
      <c r="D10" s="102" t="s">
        <v>338</v>
      </c>
      <c r="E10" s="106">
        <v>0</v>
      </c>
      <c r="F10" s="106">
        <v>0</v>
      </c>
      <c r="G10" s="131" t="s">
        <v>353</v>
      </c>
      <c r="H10" s="105" t="s">
        <v>338</v>
      </c>
      <c r="I10" s="106" t="s">
        <v>338</v>
      </c>
    </row>
    <row r="11" spans="1:9" x14ac:dyDescent="0.3">
      <c r="B11" s="161" t="s">
        <v>354</v>
      </c>
      <c r="C11" s="132">
        <v>0</v>
      </c>
      <c r="D11" s="132" t="s">
        <v>338</v>
      </c>
      <c r="E11" s="106">
        <v>1292133</v>
      </c>
      <c r="F11" s="106">
        <v>688015</v>
      </c>
      <c r="G11" s="131">
        <f>15-10-C11</f>
        <v>5</v>
      </c>
      <c r="H11" s="105">
        <f>F11*0.15</f>
        <v>103202.25</v>
      </c>
      <c r="I11" s="106">
        <f t="shared" si="2"/>
        <v>34400.75</v>
      </c>
    </row>
    <row r="12" spans="1:9" x14ac:dyDescent="0.3">
      <c r="B12" s="161">
        <v>7129065</v>
      </c>
      <c r="C12" s="133">
        <v>3.8</v>
      </c>
      <c r="D12" s="102" t="s">
        <v>338</v>
      </c>
      <c r="E12" s="106">
        <v>11440908</v>
      </c>
      <c r="F12" s="106">
        <v>5654989</v>
      </c>
      <c r="G12" s="131">
        <f t="shared" si="0"/>
        <v>1.2000000000000002</v>
      </c>
      <c r="H12" s="105">
        <f>F12*0.15</f>
        <v>848248.35</v>
      </c>
      <c r="I12" s="106">
        <f t="shared" si="2"/>
        <v>67859.868000000002</v>
      </c>
    </row>
    <row r="13" spans="1:9" x14ac:dyDescent="0.3">
      <c r="B13" s="161">
        <v>7129070</v>
      </c>
      <c r="C13" s="133">
        <v>1.9</v>
      </c>
      <c r="D13" s="102" t="s">
        <v>338</v>
      </c>
      <c r="E13" s="106">
        <v>35516</v>
      </c>
      <c r="F13" s="106">
        <v>0</v>
      </c>
      <c r="G13" s="131">
        <f t="shared" si="0"/>
        <v>3.1</v>
      </c>
      <c r="H13" s="105">
        <f>F13*0.15</f>
        <v>0</v>
      </c>
      <c r="I13" s="106">
        <f t="shared" si="2"/>
        <v>0</v>
      </c>
    </row>
    <row r="14" spans="1:9" x14ac:dyDescent="0.3">
      <c r="B14" s="161">
        <v>7129074</v>
      </c>
      <c r="C14" s="133">
        <v>8.6999999999999993</v>
      </c>
      <c r="D14" s="102" t="s">
        <v>338</v>
      </c>
      <c r="E14" s="106">
        <v>0</v>
      </c>
      <c r="F14" s="106">
        <v>0</v>
      </c>
      <c r="G14" s="131">
        <f t="shared" si="0"/>
        <v>-3.6999999999999993</v>
      </c>
      <c r="H14" s="105">
        <f t="shared" si="1"/>
        <v>0</v>
      </c>
      <c r="I14" s="106">
        <f t="shared" si="2"/>
        <v>0</v>
      </c>
    </row>
    <row r="15" spans="1:9" x14ac:dyDescent="0.3">
      <c r="B15" s="161">
        <v>7129078</v>
      </c>
      <c r="C15" s="133">
        <v>8.6999999999999993</v>
      </c>
      <c r="D15" s="102" t="s">
        <v>338</v>
      </c>
      <c r="E15" s="106">
        <v>0</v>
      </c>
      <c r="F15" s="106">
        <v>0</v>
      </c>
      <c r="G15" s="131">
        <f t="shared" si="0"/>
        <v>-3.6999999999999993</v>
      </c>
      <c r="H15" s="105">
        <f t="shared" si="1"/>
        <v>0</v>
      </c>
      <c r="I15" s="106">
        <f t="shared" si="2"/>
        <v>0</v>
      </c>
    </row>
    <row r="16" spans="1:9" x14ac:dyDescent="0.3">
      <c r="B16" s="161">
        <v>7129085</v>
      </c>
      <c r="C16" s="133">
        <v>8.3000000000000007</v>
      </c>
      <c r="D16" s="102" t="s">
        <v>338</v>
      </c>
      <c r="E16" s="106">
        <v>0</v>
      </c>
      <c r="F16" s="106">
        <v>0</v>
      </c>
      <c r="G16" s="131">
        <f t="shared" si="0"/>
        <v>-3.3000000000000007</v>
      </c>
      <c r="H16" s="105">
        <f t="shared" si="1"/>
        <v>0</v>
      </c>
      <c r="I16" s="106">
        <f>F16*G16/100</f>
        <v>0</v>
      </c>
    </row>
    <row r="17" spans="2:11" x14ac:dyDescent="0.3">
      <c r="B17" s="162">
        <v>90411</v>
      </c>
      <c r="C17" s="138">
        <v>0</v>
      </c>
      <c r="D17" s="138" t="s">
        <v>338</v>
      </c>
      <c r="E17" s="139">
        <v>1008903</v>
      </c>
      <c r="F17" s="139">
        <v>438656</v>
      </c>
      <c r="G17" s="136">
        <f>15-10-C17</f>
        <v>5</v>
      </c>
      <c r="H17" s="137">
        <f>F17*0.15</f>
        <v>65798.399999999994</v>
      </c>
      <c r="I17" s="124">
        <f t="shared" ref="I17" si="3">F17*G17/100</f>
        <v>21932.799999999999</v>
      </c>
    </row>
    <row r="18" spans="2:11" x14ac:dyDescent="0.3">
      <c r="B18" s="162" t="s">
        <v>285</v>
      </c>
      <c r="C18" s="138">
        <v>0</v>
      </c>
      <c r="D18" s="138" t="s">
        <v>338</v>
      </c>
      <c r="E18" s="139">
        <v>2098903</v>
      </c>
      <c r="F18" s="139">
        <v>764781</v>
      </c>
      <c r="G18" s="136">
        <f t="shared" si="0"/>
        <v>5</v>
      </c>
      <c r="H18" s="137">
        <f t="shared" si="1"/>
        <v>114717.15</v>
      </c>
      <c r="I18" s="124">
        <f>F18*G18/100</f>
        <v>38239.050000000003</v>
      </c>
    </row>
    <row r="19" spans="2:11" x14ac:dyDescent="0.3">
      <c r="B19" s="160" t="s">
        <v>286</v>
      </c>
      <c r="C19" s="100" t="s">
        <v>355</v>
      </c>
      <c r="D19" s="100"/>
      <c r="E19" s="104">
        <f>SUBTOTAL(9,E20:E23)</f>
        <v>6498934</v>
      </c>
      <c r="F19" s="104">
        <f>SUBTOTAL(9,F20:F23)</f>
        <v>2307944</v>
      </c>
      <c r="G19" s="104"/>
      <c r="H19" s="104">
        <f>SUBTOTAL(9,H20:H23)</f>
        <v>346191.6</v>
      </c>
      <c r="I19" s="104">
        <f>SUBTOTAL(9,I20:I23)</f>
        <v>64595.295000000006</v>
      </c>
      <c r="K19" s="62"/>
    </row>
    <row r="20" spans="2:11" x14ac:dyDescent="0.3">
      <c r="B20" s="161">
        <v>9042120</v>
      </c>
      <c r="C20" s="101">
        <v>3</v>
      </c>
      <c r="D20" s="101" t="s">
        <v>338</v>
      </c>
      <c r="E20" s="106">
        <v>4451896</v>
      </c>
      <c r="F20" s="106">
        <v>1573584</v>
      </c>
      <c r="G20" s="131">
        <f t="shared" si="0"/>
        <v>2</v>
      </c>
      <c r="H20" s="142">
        <f>F20*0.15</f>
        <v>236037.59999999998</v>
      </c>
      <c r="I20" s="106">
        <f>F20*G20/100</f>
        <v>31471.68</v>
      </c>
      <c r="K20" s="62"/>
    </row>
    <row r="21" spans="2:11" x14ac:dyDescent="0.3">
      <c r="B21" s="161">
        <v>9042140</v>
      </c>
      <c r="C21" s="132">
        <v>5</v>
      </c>
      <c r="D21" s="102" t="s">
        <v>338</v>
      </c>
      <c r="E21" s="106">
        <v>2645</v>
      </c>
      <c r="F21" s="106">
        <v>0</v>
      </c>
      <c r="G21" s="131">
        <f t="shared" si="0"/>
        <v>0</v>
      </c>
      <c r="H21" s="142">
        <f t="shared" ref="H21:H23" si="4">F21*0.15</f>
        <v>0</v>
      </c>
      <c r="I21" s="106">
        <f t="shared" ref="I21:I64" si="5">F21*G21/100</f>
        <v>0</v>
      </c>
      <c r="K21" s="62"/>
    </row>
    <row r="22" spans="2:11" x14ac:dyDescent="0.3">
      <c r="B22" s="161">
        <v>9042160</v>
      </c>
      <c r="C22" s="133">
        <v>0.5</v>
      </c>
      <c r="D22" s="102" t="s">
        <v>351</v>
      </c>
      <c r="E22" s="106">
        <v>1943004</v>
      </c>
      <c r="F22" s="106">
        <v>718877</v>
      </c>
      <c r="G22" s="131">
        <f t="shared" si="0"/>
        <v>4.5</v>
      </c>
      <c r="H22" s="142">
        <f t="shared" si="4"/>
        <v>107831.55</v>
      </c>
      <c r="I22" s="106">
        <f t="shared" si="5"/>
        <v>32349.465</v>
      </c>
      <c r="K22" s="62"/>
    </row>
    <row r="23" spans="2:11" x14ac:dyDescent="0.3">
      <c r="B23" s="161">
        <v>9042180</v>
      </c>
      <c r="C23" s="132">
        <v>0</v>
      </c>
      <c r="D23" s="132" t="s">
        <v>338</v>
      </c>
      <c r="E23" s="106">
        <v>101389</v>
      </c>
      <c r="F23" s="106">
        <v>15483</v>
      </c>
      <c r="G23" s="131">
        <f t="shared" si="0"/>
        <v>5</v>
      </c>
      <c r="H23" s="142">
        <f t="shared" si="4"/>
        <v>2322.4499999999998</v>
      </c>
      <c r="I23" s="106">
        <f t="shared" si="5"/>
        <v>774.15</v>
      </c>
      <c r="K23" s="62"/>
    </row>
    <row r="24" spans="2:11" x14ac:dyDescent="0.3">
      <c r="B24" s="160">
        <v>90422</v>
      </c>
      <c r="C24" s="128" t="s">
        <v>356</v>
      </c>
      <c r="D24" s="128"/>
      <c r="E24" s="104">
        <f>SUBTOTAL(9,E25:E29)</f>
        <v>92591875</v>
      </c>
      <c r="F24" s="104">
        <f>SUBTOTAL(9,F25:F29)</f>
        <v>35778291</v>
      </c>
      <c r="G24" s="129"/>
      <c r="H24" s="104">
        <f>SUBTOTAL(9,H25:H29)</f>
        <v>1114583.7</v>
      </c>
      <c r="I24" s="104">
        <f>SUBTOTAL(9,I25:I29)</f>
        <v>1542955.2866999998</v>
      </c>
      <c r="K24" s="62"/>
    </row>
    <row r="25" spans="2:11" x14ac:dyDescent="0.3">
      <c r="B25" s="161">
        <v>9042220</v>
      </c>
      <c r="C25" s="102">
        <v>0.62</v>
      </c>
      <c r="D25" s="102" t="s">
        <v>357</v>
      </c>
      <c r="E25" s="106">
        <v>76984402</v>
      </c>
      <c r="F25" s="106">
        <v>28550201</v>
      </c>
      <c r="G25" s="131">
        <f t="shared" si="0"/>
        <v>4.38</v>
      </c>
      <c r="H25" s="105">
        <f>F26*0.15</f>
        <v>0</v>
      </c>
      <c r="I25" s="106">
        <f>F25*G25/100</f>
        <v>1250498.8037999999</v>
      </c>
      <c r="K25" s="62"/>
    </row>
    <row r="26" spans="2:11" x14ac:dyDescent="0.3">
      <c r="B26" s="161">
        <v>9042240</v>
      </c>
      <c r="C26" s="102">
        <v>1.17</v>
      </c>
      <c r="D26" s="102" t="s">
        <v>358</v>
      </c>
      <c r="E26" s="106">
        <v>75426</v>
      </c>
      <c r="F26" s="106">
        <v>0</v>
      </c>
      <c r="G26" s="131">
        <f t="shared" si="0"/>
        <v>3.83</v>
      </c>
      <c r="H26" s="105">
        <f t="shared" ref="H26:H29" si="6">F27*0.15</f>
        <v>12249.449999999999</v>
      </c>
      <c r="I26" s="106">
        <f t="shared" si="5"/>
        <v>0</v>
      </c>
      <c r="K26" s="62"/>
    </row>
    <row r="27" spans="2:11" x14ac:dyDescent="0.3">
      <c r="B27" s="161">
        <v>9042273</v>
      </c>
      <c r="C27" s="132">
        <v>0</v>
      </c>
      <c r="D27" s="132" t="s">
        <v>338</v>
      </c>
      <c r="E27" s="106">
        <v>125864</v>
      </c>
      <c r="F27" s="106">
        <v>81663</v>
      </c>
      <c r="G27" s="131">
        <f t="shared" si="0"/>
        <v>5</v>
      </c>
      <c r="H27" s="105">
        <f t="shared" si="6"/>
        <v>1066206.45</v>
      </c>
      <c r="I27" s="106">
        <f t="shared" si="5"/>
        <v>4083.15</v>
      </c>
      <c r="K27" s="62"/>
    </row>
    <row r="28" spans="2:11" x14ac:dyDescent="0.3">
      <c r="B28" s="161">
        <v>9042276</v>
      </c>
      <c r="C28" s="102">
        <v>0.97</v>
      </c>
      <c r="D28" s="102" t="s">
        <v>358</v>
      </c>
      <c r="E28" s="106">
        <v>15197792</v>
      </c>
      <c r="F28" s="106">
        <v>7108043</v>
      </c>
      <c r="G28" s="131">
        <f t="shared" si="0"/>
        <v>4.03</v>
      </c>
      <c r="H28" s="105">
        <f t="shared" si="6"/>
        <v>5757.5999999999995</v>
      </c>
      <c r="I28" s="106">
        <f t="shared" si="5"/>
        <v>286454.13290000003</v>
      </c>
      <c r="K28" s="62"/>
    </row>
    <row r="29" spans="2:11" x14ac:dyDescent="0.3">
      <c r="B29" s="161">
        <v>9042280</v>
      </c>
      <c r="C29" s="132">
        <v>0</v>
      </c>
      <c r="D29" s="132" t="s">
        <v>338</v>
      </c>
      <c r="E29" s="106">
        <v>208391</v>
      </c>
      <c r="F29" s="106">
        <v>38384</v>
      </c>
      <c r="G29" s="131">
        <f t="shared" si="0"/>
        <v>5</v>
      </c>
      <c r="H29" s="105">
        <f t="shared" si="6"/>
        <v>30370.199999999997</v>
      </c>
      <c r="I29" s="106">
        <f t="shared" si="5"/>
        <v>1919.2</v>
      </c>
      <c r="K29" s="62"/>
    </row>
    <row r="30" spans="2:11" x14ac:dyDescent="0.3">
      <c r="B30" s="162">
        <v>90510</v>
      </c>
      <c r="C30" s="138">
        <v>0</v>
      </c>
      <c r="D30" s="138" t="s">
        <v>338</v>
      </c>
      <c r="E30" s="139">
        <v>515067</v>
      </c>
      <c r="F30" s="139">
        <v>202468</v>
      </c>
      <c r="G30" s="136">
        <f t="shared" si="0"/>
        <v>5</v>
      </c>
      <c r="H30" s="137">
        <f>F30*0.15</f>
        <v>30370.199999999997</v>
      </c>
      <c r="I30" s="124">
        <f>F30*G30/100</f>
        <v>10123.4</v>
      </c>
      <c r="K30" s="62"/>
    </row>
    <row r="31" spans="2:11" x14ac:dyDescent="0.3">
      <c r="B31" s="162" t="s">
        <v>291</v>
      </c>
      <c r="C31" s="57">
        <v>0</v>
      </c>
      <c r="D31" s="138" t="s">
        <v>338</v>
      </c>
      <c r="E31" s="139">
        <v>579621</v>
      </c>
      <c r="F31" s="139">
        <v>377426</v>
      </c>
      <c r="G31" s="136">
        <f t="shared" si="0"/>
        <v>5</v>
      </c>
      <c r="H31" s="137">
        <f>F31*0.15</f>
        <v>56613.9</v>
      </c>
      <c r="I31" s="124">
        <f t="shared" si="5"/>
        <v>18871.3</v>
      </c>
      <c r="J31" s="107"/>
    </row>
    <row r="32" spans="2:11" x14ac:dyDescent="0.3">
      <c r="B32" s="162" t="s">
        <v>292</v>
      </c>
      <c r="C32" s="57">
        <v>0</v>
      </c>
      <c r="D32" s="138" t="s">
        <v>338</v>
      </c>
      <c r="E32" s="139">
        <v>5926</v>
      </c>
      <c r="F32" s="139">
        <v>0</v>
      </c>
      <c r="G32" s="136">
        <f t="shared" si="0"/>
        <v>5</v>
      </c>
      <c r="H32" s="137">
        <f t="shared" ref="H32:H38" si="7">F32*0.15</f>
        <v>0</v>
      </c>
      <c r="I32" s="124">
        <f t="shared" si="5"/>
        <v>0</v>
      </c>
    </row>
    <row r="33" spans="1:10" x14ac:dyDescent="0.3">
      <c r="B33" s="162" t="s">
        <v>293</v>
      </c>
      <c r="C33" s="57">
        <v>0</v>
      </c>
      <c r="D33" s="138" t="s">
        <v>338</v>
      </c>
      <c r="E33" s="139">
        <v>25939</v>
      </c>
      <c r="F33" s="139">
        <v>9081</v>
      </c>
      <c r="G33" s="136">
        <f t="shared" si="0"/>
        <v>5</v>
      </c>
      <c r="H33" s="137">
        <f t="shared" si="7"/>
        <v>1362.1499999999999</v>
      </c>
      <c r="I33" s="124">
        <f t="shared" si="5"/>
        <v>454.05</v>
      </c>
    </row>
    <row r="34" spans="1:10" x14ac:dyDescent="0.3">
      <c r="B34" s="162" t="s">
        <v>294</v>
      </c>
      <c r="C34" s="57">
        <v>0</v>
      </c>
      <c r="D34" s="138" t="s">
        <v>338</v>
      </c>
      <c r="E34" s="139">
        <v>390962</v>
      </c>
      <c r="F34" s="139">
        <v>184123</v>
      </c>
      <c r="G34" s="136">
        <f t="shared" si="0"/>
        <v>5</v>
      </c>
      <c r="H34" s="137">
        <f t="shared" si="7"/>
        <v>27618.45</v>
      </c>
      <c r="I34" s="124">
        <f t="shared" si="5"/>
        <v>9206.15</v>
      </c>
    </row>
    <row r="35" spans="1:10" x14ac:dyDescent="0.3">
      <c r="B35" s="162" t="s">
        <v>295</v>
      </c>
      <c r="C35" s="57">
        <v>0</v>
      </c>
      <c r="D35" s="138" t="s">
        <v>338</v>
      </c>
      <c r="E35" s="139">
        <v>259126</v>
      </c>
      <c r="F35" s="139">
        <v>58857</v>
      </c>
      <c r="G35" s="136">
        <f t="shared" si="0"/>
        <v>5</v>
      </c>
      <c r="H35" s="137">
        <f t="shared" si="7"/>
        <v>8828.5499999999993</v>
      </c>
      <c r="I35" s="124">
        <f t="shared" si="5"/>
        <v>2942.85</v>
      </c>
    </row>
    <row r="36" spans="1:10" x14ac:dyDescent="0.3">
      <c r="B36" s="162" t="s">
        <v>296</v>
      </c>
      <c r="C36" s="57">
        <v>0</v>
      </c>
      <c r="D36" s="138" t="s">
        <v>338</v>
      </c>
      <c r="E36" s="139">
        <v>646087</v>
      </c>
      <c r="F36" s="139">
        <v>333415</v>
      </c>
      <c r="G36" s="136">
        <f t="shared" si="0"/>
        <v>5</v>
      </c>
      <c r="H36" s="137">
        <f t="shared" si="7"/>
        <v>50012.25</v>
      </c>
      <c r="I36" s="124">
        <f t="shared" si="5"/>
        <v>16670.75</v>
      </c>
      <c r="J36" s="107"/>
    </row>
    <row r="37" spans="1:10" x14ac:dyDescent="0.3">
      <c r="A37"/>
      <c r="B37" s="162" t="s">
        <v>297</v>
      </c>
      <c r="C37" s="57">
        <v>0</v>
      </c>
      <c r="D37" s="138" t="s">
        <v>338</v>
      </c>
      <c r="E37" s="139">
        <v>0</v>
      </c>
      <c r="F37" s="139">
        <v>0</v>
      </c>
      <c r="G37" s="136">
        <f t="shared" si="0"/>
        <v>5</v>
      </c>
      <c r="H37" s="137">
        <f t="shared" si="7"/>
        <v>0</v>
      </c>
      <c r="I37" s="124">
        <f t="shared" si="5"/>
        <v>0</v>
      </c>
    </row>
    <row r="38" spans="1:10" x14ac:dyDescent="0.3">
      <c r="A38"/>
      <c r="B38" s="162" t="s">
        <v>298</v>
      </c>
      <c r="C38" s="57">
        <v>0</v>
      </c>
      <c r="D38" s="138" t="s">
        <v>338</v>
      </c>
      <c r="E38" s="139">
        <v>112036</v>
      </c>
      <c r="F38" s="139">
        <v>34910</v>
      </c>
      <c r="G38" s="136">
        <f t="shared" si="0"/>
        <v>5</v>
      </c>
      <c r="H38" s="137">
        <f t="shared" si="7"/>
        <v>5236.5</v>
      </c>
      <c r="I38" s="124">
        <f t="shared" si="5"/>
        <v>1745.5</v>
      </c>
    </row>
    <row r="39" spans="1:10" x14ac:dyDescent="0.3">
      <c r="A39"/>
      <c r="B39" s="162" t="s">
        <v>299</v>
      </c>
      <c r="C39" s="57">
        <v>0</v>
      </c>
      <c r="D39" s="138" t="s">
        <v>338</v>
      </c>
      <c r="E39" s="139">
        <v>0</v>
      </c>
      <c r="F39" s="139">
        <v>0</v>
      </c>
      <c r="G39" s="136">
        <f t="shared" si="0"/>
        <v>5</v>
      </c>
      <c r="H39" s="137">
        <f>F39*0.15</f>
        <v>0</v>
      </c>
      <c r="I39" s="124">
        <f t="shared" si="5"/>
        <v>0</v>
      </c>
    </row>
    <row r="40" spans="1:10" x14ac:dyDescent="0.3">
      <c r="A40"/>
      <c r="B40" s="160" t="s">
        <v>300</v>
      </c>
      <c r="C40" s="128" t="s">
        <v>301</v>
      </c>
      <c r="D40" s="128"/>
      <c r="E40" s="103">
        <f>SUBTOTAL(9,E41:E42)</f>
        <v>0</v>
      </c>
      <c r="F40" s="103">
        <f>SUBTOTAL(9,F41:F42)</f>
        <v>0</v>
      </c>
      <c r="G40" s="129"/>
      <c r="H40" s="103">
        <f>SUBTOTAL(9,H41:H42)</f>
        <v>0</v>
      </c>
      <c r="I40" s="103">
        <f>SUBTOTAL(9,I41:I42)</f>
        <v>0</v>
      </c>
    </row>
    <row r="41" spans="1:10" x14ac:dyDescent="0.3">
      <c r="A41"/>
      <c r="B41" s="131">
        <v>9082220</v>
      </c>
      <c r="C41" s="102">
        <v>0.28000000000000003</v>
      </c>
      <c r="D41" s="102" t="s">
        <v>359</v>
      </c>
      <c r="E41" s="106">
        <v>0</v>
      </c>
      <c r="F41" s="106">
        <v>0</v>
      </c>
      <c r="G41" s="131">
        <f t="shared" si="0"/>
        <v>4.72</v>
      </c>
      <c r="H41" s="106">
        <f>F41*0.15</f>
        <v>0</v>
      </c>
      <c r="I41" s="106">
        <f t="shared" si="5"/>
        <v>0</v>
      </c>
    </row>
    <row r="42" spans="1:10" x14ac:dyDescent="0.3">
      <c r="A42"/>
      <c r="B42" s="131">
        <v>9082240</v>
      </c>
      <c r="C42" s="132">
        <v>0</v>
      </c>
      <c r="D42" s="102" t="s">
        <v>338</v>
      </c>
      <c r="E42" s="106">
        <v>0</v>
      </c>
      <c r="F42" s="106">
        <v>0</v>
      </c>
      <c r="G42" s="131">
        <f t="shared" si="0"/>
        <v>5</v>
      </c>
      <c r="H42" s="106">
        <f>F42*0.15</f>
        <v>0</v>
      </c>
      <c r="I42" s="106">
        <f t="shared" si="5"/>
        <v>0</v>
      </c>
    </row>
    <row r="43" spans="1:10" x14ac:dyDescent="0.3">
      <c r="A43"/>
      <c r="B43" s="74" t="s">
        <v>302</v>
      </c>
      <c r="C43" s="57">
        <v>0</v>
      </c>
      <c r="D43" s="138" t="s">
        <v>338</v>
      </c>
      <c r="E43" s="139">
        <v>35829</v>
      </c>
      <c r="F43" s="139">
        <v>13929</v>
      </c>
      <c r="G43" s="136">
        <f t="shared" si="0"/>
        <v>5</v>
      </c>
      <c r="H43" s="134">
        <f>F43*0.15</f>
        <v>2089.35</v>
      </c>
      <c r="I43" s="124">
        <f t="shared" si="5"/>
        <v>696.45</v>
      </c>
    </row>
    <row r="44" spans="1:10" x14ac:dyDescent="0.3">
      <c r="B44" s="74" t="s">
        <v>303</v>
      </c>
      <c r="C44" s="57">
        <v>0</v>
      </c>
      <c r="D44" s="138" t="s">
        <v>338</v>
      </c>
      <c r="E44" s="139">
        <v>322321</v>
      </c>
      <c r="F44" s="139">
        <v>132151</v>
      </c>
      <c r="G44" s="136">
        <f t="shared" si="0"/>
        <v>5</v>
      </c>
      <c r="H44" s="134">
        <f t="shared" ref="H44:H55" si="8">F44*0.15</f>
        <v>19822.649999999998</v>
      </c>
      <c r="I44" s="124">
        <f t="shared" si="5"/>
        <v>6607.55</v>
      </c>
    </row>
    <row r="45" spans="1:10" x14ac:dyDescent="0.3">
      <c r="B45" s="74" t="s">
        <v>304</v>
      </c>
      <c r="C45" s="57">
        <v>0</v>
      </c>
      <c r="D45" s="138" t="s">
        <v>338</v>
      </c>
      <c r="E45" s="139">
        <v>493062</v>
      </c>
      <c r="F45" s="139">
        <v>264637</v>
      </c>
      <c r="G45" s="136">
        <f t="shared" si="0"/>
        <v>5</v>
      </c>
      <c r="H45" s="134">
        <f t="shared" si="8"/>
        <v>39695.549999999996</v>
      </c>
      <c r="I45" s="124">
        <f t="shared" si="5"/>
        <v>13231.85</v>
      </c>
    </row>
    <row r="46" spans="1:10" x14ac:dyDescent="0.3">
      <c r="B46" s="74" t="s">
        <v>305</v>
      </c>
      <c r="C46" s="57">
        <v>0</v>
      </c>
      <c r="D46" s="138" t="s">
        <v>338</v>
      </c>
      <c r="E46" s="139">
        <v>318837</v>
      </c>
      <c r="F46" s="139">
        <v>145172</v>
      </c>
      <c r="G46" s="136">
        <f t="shared" si="0"/>
        <v>5</v>
      </c>
      <c r="H46" s="134">
        <f t="shared" si="8"/>
        <v>21775.8</v>
      </c>
      <c r="I46" s="124">
        <f t="shared" si="5"/>
        <v>7258.6</v>
      </c>
    </row>
    <row r="47" spans="1:10" x14ac:dyDescent="0.3">
      <c r="B47" s="74" t="s">
        <v>306</v>
      </c>
      <c r="C47" s="57">
        <v>0</v>
      </c>
      <c r="D47" s="138" t="s">
        <v>338</v>
      </c>
      <c r="E47" s="139">
        <v>38257</v>
      </c>
      <c r="F47" s="139">
        <v>38257</v>
      </c>
      <c r="G47" s="136">
        <f t="shared" si="0"/>
        <v>5</v>
      </c>
      <c r="H47" s="134">
        <f t="shared" si="8"/>
        <v>5738.55</v>
      </c>
      <c r="I47" s="124">
        <f t="shared" si="5"/>
        <v>1912.85</v>
      </c>
    </row>
    <row r="48" spans="1:10" x14ac:dyDescent="0.3">
      <c r="B48" s="74" t="s">
        <v>307</v>
      </c>
      <c r="C48" s="57">
        <v>0</v>
      </c>
      <c r="D48" s="138" t="s">
        <v>338</v>
      </c>
      <c r="E48" s="139">
        <v>650426</v>
      </c>
      <c r="F48" s="139">
        <v>454529</v>
      </c>
      <c r="G48" s="136">
        <f t="shared" si="0"/>
        <v>5</v>
      </c>
      <c r="H48" s="134">
        <f t="shared" si="8"/>
        <v>68179.349999999991</v>
      </c>
      <c r="I48" s="124">
        <f t="shared" si="5"/>
        <v>22726.45</v>
      </c>
    </row>
    <row r="49" spans="2:10" x14ac:dyDescent="0.3">
      <c r="B49" s="74" t="s">
        <v>308</v>
      </c>
      <c r="C49" s="57">
        <v>0</v>
      </c>
      <c r="D49" s="138" t="s">
        <v>338</v>
      </c>
      <c r="E49" s="139">
        <v>2503441</v>
      </c>
      <c r="F49" s="139">
        <v>1216849</v>
      </c>
      <c r="G49" s="136">
        <f t="shared" si="0"/>
        <v>5</v>
      </c>
      <c r="H49" s="134">
        <f t="shared" si="8"/>
        <v>182527.35</v>
      </c>
      <c r="I49" s="124">
        <f t="shared" si="5"/>
        <v>60842.45</v>
      </c>
    </row>
    <row r="50" spans="2:10" x14ac:dyDescent="0.3">
      <c r="B50" s="74" t="s">
        <v>309</v>
      </c>
      <c r="C50" s="57">
        <v>0</v>
      </c>
      <c r="D50" s="138" t="s">
        <v>338</v>
      </c>
      <c r="E50" s="139">
        <v>1109968</v>
      </c>
      <c r="F50" s="139">
        <v>399614</v>
      </c>
      <c r="G50" s="136">
        <f t="shared" si="0"/>
        <v>5</v>
      </c>
      <c r="H50" s="134">
        <f t="shared" si="8"/>
        <v>59942.1</v>
      </c>
      <c r="I50" s="124">
        <f t="shared" si="5"/>
        <v>19980.7</v>
      </c>
    </row>
    <row r="51" spans="2:10" x14ac:dyDescent="0.3">
      <c r="B51" s="74" t="s">
        <v>310</v>
      </c>
      <c r="C51" s="57">
        <v>0</v>
      </c>
      <c r="D51" s="138" t="s">
        <v>338</v>
      </c>
      <c r="E51" s="139">
        <v>208844</v>
      </c>
      <c r="F51" s="139">
        <v>84295</v>
      </c>
      <c r="G51" s="136">
        <f t="shared" si="0"/>
        <v>5</v>
      </c>
      <c r="H51" s="134">
        <f t="shared" si="8"/>
        <v>12644.25</v>
      </c>
      <c r="I51" s="124">
        <f t="shared" si="5"/>
        <v>4214.75</v>
      </c>
    </row>
    <row r="52" spans="2:10" x14ac:dyDescent="0.3">
      <c r="B52" s="74">
        <v>91012</v>
      </c>
      <c r="C52" s="59">
        <v>0.17</v>
      </c>
      <c r="D52" s="59" t="s">
        <v>360</v>
      </c>
      <c r="E52" s="139">
        <v>635664</v>
      </c>
      <c r="F52" s="139">
        <v>435382</v>
      </c>
      <c r="G52" s="136">
        <f t="shared" si="0"/>
        <v>4.83</v>
      </c>
      <c r="H52" s="134">
        <f t="shared" si="8"/>
        <v>65307.299999999996</v>
      </c>
      <c r="I52" s="124">
        <f t="shared" si="5"/>
        <v>21028.9506</v>
      </c>
    </row>
    <row r="53" spans="2:10" x14ac:dyDescent="0.3">
      <c r="B53" s="74" t="s">
        <v>312</v>
      </c>
      <c r="C53" s="57">
        <v>0</v>
      </c>
      <c r="D53" s="138" t="s">
        <v>338</v>
      </c>
      <c r="E53" s="139">
        <v>15515161</v>
      </c>
      <c r="F53" s="139">
        <v>8038623</v>
      </c>
      <c r="G53" s="136">
        <f t="shared" si="0"/>
        <v>5</v>
      </c>
      <c r="H53" s="134">
        <f t="shared" si="8"/>
        <v>1205793.45</v>
      </c>
      <c r="I53" s="124">
        <f>F53*G53/100</f>
        <v>401931.15</v>
      </c>
    </row>
    <row r="54" spans="2:10" x14ac:dyDescent="0.3">
      <c r="B54" s="74" t="s">
        <v>313</v>
      </c>
      <c r="C54" s="57">
        <v>0</v>
      </c>
      <c r="D54" s="138" t="s">
        <v>338</v>
      </c>
      <c r="E54" s="139">
        <v>721338</v>
      </c>
      <c r="F54" s="139">
        <v>285650</v>
      </c>
      <c r="G54" s="136">
        <f t="shared" si="0"/>
        <v>5</v>
      </c>
      <c r="H54" s="134">
        <f t="shared" si="8"/>
        <v>42847.5</v>
      </c>
      <c r="I54" s="124">
        <f t="shared" si="5"/>
        <v>14282.5</v>
      </c>
    </row>
    <row r="55" spans="2:10" x14ac:dyDescent="0.3">
      <c r="B55" s="74">
        <v>91091</v>
      </c>
      <c r="C55" s="58">
        <v>1.9</v>
      </c>
      <c r="D55" s="58" t="s">
        <v>338</v>
      </c>
      <c r="E55" s="139">
        <v>18511805</v>
      </c>
      <c r="F55" s="139">
        <v>8261858</v>
      </c>
      <c r="G55" s="136">
        <f t="shared" si="0"/>
        <v>3.1</v>
      </c>
      <c r="H55" s="134">
        <f t="shared" si="8"/>
        <v>1239278.7</v>
      </c>
      <c r="I55" s="124">
        <f t="shared" si="5"/>
        <v>256117.598</v>
      </c>
    </row>
    <row r="56" spans="2:10" x14ac:dyDescent="0.3">
      <c r="B56" s="160" t="s">
        <v>315</v>
      </c>
      <c r="C56" s="128" t="s">
        <v>316</v>
      </c>
      <c r="D56" s="128"/>
      <c r="E56" s="141">
        <f>SUBTOTAL(9,E57:E64)</f>
        <v>10839559</v>
      </c>
      <c r="F56" s="141">
        <f>SUBTOTAL(9,F57:F64)</f>
        <v>4618897</v>
      </c>
      <c r="G56" s="129"/>
      <c r="H56" s="141">
        <f>SUBTOTAL(9,H57:H64)</f>
        <v>692834.54999999993</v>
      </c>
      <c r="I56" s="141">
        <f>SUBTOTAL(9,I57:I64)</f>
        <v>142813.35</v>
      </c>
      <c r="J56" s="107"/>
    </row>
    <row r="57" spans="2:10" x14ac:dyDescent="0.3">
      <c r="B57" s="131" t="s">
        <v>361</v>
      </c>
      <c r="C57" s="132">
        <v>0</v>
      </c>
      <c r="D57" s="102" t="s">
        <v>338</v>
      </c>
      <c r="E57" s="106">
        <v>1562879</v>
      </c>
      <c r="F57" s="106">
        <v>483984</v>
      </c>
      <c r="G57" s="131">
        <f t="shared" si="0"/>
        <v>5</v>
      </c>
      <c r="H57" s="106">
        <f>F57*0.15</f>
        <v>72597.599999999991</v>
      </c>
      <c r="I57" s="106">
        <f t="shared" si="5"/>
        <v>24199.200000000001</v>
      </c>
      <c r="J57" s="107"/>
    </row>
    <row r="58" spans="2:10" x14ac:dyDescent="0.3">
      <c r="B58" s="131">
        <v>9109906</v>
      </c>
      <c r="C58" s="133">
        <v>4.8</v>
      </c>
      <c r="D58" s="133" t="s">
        <v>338</v>
      </c>
      <c r="E58" s="106">
        <v>1977040</v>
      </c>
      <c r="F58" s="106">
        <v>1014812</v>
      </c>
      <c r="G58" s="131">
        <f t="shared" si="0"/>
        <v>0.20000000000000018</v>
      </c>
      <c r="H58" s="106">
        <f t="shared" ref="H58:H64" si="9">F58*0.15</f>
        <v>152221.79999999999</v>
      </c>
      <c r="I58" s="106">
        <f t="shared" si="5"/>
        <v>2029.6240000000016</v>
      </c>
      <c r="J58" s="107"/>
    </row>
    <row r="59" spans="2:10" x14ac:dyDescent="0.3">
      <c r="B59" s="131">
        <v>9109907</v>
      </c>
      <c r="C59" s="133">
        <v>3.2</v>
      </c>
      <c r="D59" s="133" t="s">
        <v>338</v>
      </c>
      <c r="E59" s="106">
        <v>96330</v>
      </c>
      <c r="F59" s="106">
        <v>39854</v>
      </c>
      <c r="G59" s="131">
        <f t="shared" si="0"/>
        <v>1.7999999999999998</v>
      </c>
      <c r="H59" s="106">
        <f t="shared" si="9"/>
        <v>5978.0999999999995</v>
      </c>
      <c r="I59" s="106">
        <f t="shared" si="5"/>
        <v>717.37199999999996</v>
      </c>
      <c r="J59" s="107"/>
    </row>
    <row r="60" spans="2:10" x14ac:dyDescent="0.3">
      <c r="B60" s="131" t="s">
        <v>362</v>
      </c>
      <c r="C60" s="132">
        <v>0</v>
      </c>
      <c r="D60" s="102" t="s">
        <v>338</v>
      </c>
      <c r="E60" s="106">
        <v>37332</v>
      </c>
      <c r="F60" s="106">
        <v>5721</v>
      </c>
      <c r="G60" s="131">
        <f t="shared" si="0"/>
        <v>5</v>
      </c>
      <c r="H60" s="106">
        <f t="shared" si="9"/>
        <v>858.15</v>
      </c>
      <c r="I60" s="106">
        <f t="shared" si="5"/>
        <v>286.05</v>
      </c>
      <c r="J60" s="107"/>
    </row>
    <row r="61" spans="2:10" x14ac:dyDescent="0.3">
      <c r="B61" s="131" t="s">
        <v>363</v>
      </c>
      <c r="C61" s="132">
        <v>0</v>
      </c>
      <c r="D61" s="102" t="s">
        <v>338</v>
      </c>
      <c r="E61" s="106">
        <v>1159041</v>
      </c>
      <c r="F61" s="106">
        <v>548642</v>
      </c>
      <c r="G61" s="131">
        <f t="shared" si="0"/>
        <v>5</v>
      </c>
      <c r="H61" s="106">
        <f t="shared" si="9"/>
        <v>82296.3</v>
      </c>
      <c r="I61" s="106">
        <f t="shared" si="5"/>
        <v>27432.1</v>
      </c>
      <c r="J61" s="107"/>
    </row>
    <row r="62" spans="2:10" x14ac:dyDescent="0.3">
      <c r="B62" s="131">
        <v>9109940</v>
      </c>
      <c r="C62" s="133">
        <v>3.4</v>
      </c>
      <c r="D62" s="133" t="s">
        <v>338</v>
      </c>
      <c r="E62" s="106">
        <v>646693</v>
      </c>
      <c r="F62" s="106">
        <v>190200</v>
      </c>
      <c r="G62" s="131">
        <f t="shared" si="0"/>
        <v>1.6</v>
      </c>
      <c r="H62" s="106">
        <f t="shared" si="9"/>
        <v>28530</v>
      </c>
      <c r="I62" s="106">
        <f t="shared" si="5"/>
        <v>3043.2</v>
      </c>
      <c r="J62" s="107"/>
    </row>
    <row r="63" spans="2:10" x14ac:dyDescent="0.3">
      <c r="B63" s="131" t="s">
        <v>364</v>
      </c>
      <c r="C63" s="132">
        <v>0</v>
      </c>
      <c r="D63" s="102" t="s">
        <v>338</v>
      </c>
      <c r="E63" s="106">
        <v>1796460</v>
      </c>
      <c r="F63" s="106">
        <v>668400</v>
      </c>
      <c r="G63" s="131">
        <f t="shared" si="0"/>
        <v>5</v>
      </c>
      <c r="H63" s="106">
        <f t="shared" si="9"/>
        <v>100260</v>
      </c>
      <c r="I63" s="106">
        <f t="shared" si="5"/>
        <v>33420</v>
      </c>
      <c r="J63" s="107"/>
    </row>
    <row r="64" spans="2:10" x14ac:dyDescent="0.3">
      <c r="B64" s="131">
        <v>9109960</v>
      </c>
      <c r="C64" s="133">
        <v>1.9</v>
      </c>
      <c r="D64" s="133" t="s">
        <v>338</v>
      </c>
      <c r="E64" s="106">
        <v>3563784</v>
      </c>
      <c r="F64" s="106">
        <v>1667284</v>
      </c>
      <c r="G64" s="131">
        <f t="shared" si="0"/>
        <v>3.1</v>
      </c>
      <c r="H64" s="106">
        <f t="shared" si="9"/>
        <v>250092.59999999998</v>
      </c>
      <c r="I64" s="106">
        <f t="shared" si="5"/>
        <v>51685.804000000004</v>
      </c>
      <c r="J64" s="107"/>
    </row>
    <row r="65" spans="2:9" x14ac:dyDescent="0.3">
      <c r="B65" s="74">
        <v>120740</v>
      </c>
      <c r="C65" s="57">
        <v>0</v>
      </c>
      <c r="D65" s="138" t="s">
        <v>338</v>
      </c>
      <c r="E65" s="139">
        <v>154572</v>
      </c>
      <c r="F65" s="139">
        <v>84694</v>
      </c>
      <c r="G65" s="136">
        <f t="shared" si="0"/>
        <v>5</v>
      </c>
      <c r="H65" s="143">
        <f>F65*0.15</f>
        <v>12704.1</v>
      </c>
      <c r="I65" s="124">
        <f>F65*G65/100</f>
        <v>4234.7</v>
      </c>
    </row>
    <row r="66" spans="2:9" x14ac:dyDescent="0.3">
      <c r="B66" s="74">
        <v>120750</v>
      </c>
      <c r="C66" s="57">
        <v>0</v>
      </c>
      <c r="D66" s="138" t="s">
        <v>338</v>
      </c>
      <c r="E66" s="139">
        <v>256500</v>
      </c>
      <c r="F66" s="139">
        <v>256500</v>
      </c>
      <c r="G66" s="136">
        <f t="shared" si="0"/>
        <v>5</v>
      </c>
      <c r="H66" s="143">
        <f t="shared" ref="H66:H67" si="10">F66*0.15</f>
        <v>38475</v>
      </c>
      <c r="I66" s="124">
        <f t="shared" ref="I66:I67" si="11">F66*G66/100</f>
        <v>12825</v>
      </c>
    </row>
    <row r="67" spans="2:9" x14ac:dyDescent="0.3">
      <c r="B67" s="74">
        <v>120791</v>
      </c>
      <c r="C67" s="59">
        <v>0.02</v>
      </c>
      <c r="D67" s="59" t="s">
        <v>365</v>
      </c>
      <c r="E67" s="139">
        <v>13369582</v>
      </c>
      <c r="F67" s="139">
        <v>5768581</v>
      </c>
      <c r="G67" s="136">
        <f t="shared" si="0"/>
        <v>4.9800000000000004</v>
      </c>
      <c r="H67" s="143">
        <f t="shared" si="10"/>
        <v>865287.15</v>
      </c>
      <c r="I67" s="124">
        <f t="shared" si="11"/>
        <v>287275.33380000002</v>
      </c>
    </row>
    <row r="68" spans="2:9" customFormat="1" x14ac:dyDescent="0.3">
      <c r="B68" s="160">
        <v>121190</v>
      </c>
      <c r="C68" s="128" t="s">
        <v>317</v>
      </c>
      <c r="D68" s="128"/>
      <c r="E68" s="103">
        <f>SUBTOTAL(9,E69:E73)</f>
        <v>1763051</v>
      </c>
      <c r="F68" s="103">
        <f>SUBTOTAL(9,F69:F73)</f>
        <v>828563</v>
      </c>
      <c r="G68" s="129"/>
      <c r="H68" s="103">
        <f>SUBTOTAL(9,H69:H73)</f>
        <v>124284.44999999998</v>
      </c>
      <c r="I68" s="103">
        <f>SUBTOTAL(9,I69:I73)</f>
        <v>34076.517999999996</v>
      </c>
    </row>
    <row r="69" spans="2:9" customFormat="1" x14ac:dyDescent="0.3">
      <c r="B69" s="131">
        <v>12119020</v>
      </c>
      <c r="C69" s="132">
        <v>0</v>
      </c>
      <c r="D69" s="102" t="s">
        <v>338</v>
      </c>
      <c r="E69" s="106">
        <v>27675</v>
      </c>
      <c r="F69" s="106">
        <v>0</v>
      </c>
      <c r="G69" s="131">
        <f t="shared" si="0"/>
        <v>5</v>
      </c>
      <c r="H69" s="106">
        <f>F69*0.15</f>
        <v>0</v>
      </c>
      <c r="I69" s="106">
        <f t="shared" ref="I69:I76" si="12">F69*G69/100</f>
        <v>0</v>
      </c>
    </row>
    <row r="70" spans="2:9" customFormat="1" x14ac:dyDescent="0.3">
      <c r="B70" s="131">
        <v>12119040</v>
      </c>
      <c r="C70" s="133">
        <v>4.8</v>
      </c>
      <c r="D70" s="133" t="s">
        <v>338</v>
      </c>
      <c r="E70" s="106">
        <v>286905</v>
      </c>
      <c r="F70" s="106">
        <v>153159</v>
      </c>
      <c r="G70" s="131">
        <f t="shared" si="0"/>
        <v>0.20000000000000018</v>
      </c>
      <c r="H70" s="106">
        <f t="shared" ref="H70:H73" si="13">F70*0.15</f>
        <v>22973.85</v>
      </c>
      <c r="I70" s="106">
        <f t="shared" si="12"/>
        <v>306.31800000000027</v>
      </c>
    </row>
    <row r="71" spans="2:9" customFormat="1" x14ac:dyDescent="0.3">
      <c r="B71" s="131">
        <v>12119060</v>
      </c>
      <c r="C71" s="102">
        <v>1.43</v>
      </c>
      <c r="D71" s="102" t="s">
        <v>366</v>
      </c>
      <c r="E71" s="106">
        <v>0</v>
      </c>
      <c r="F71" s="106">
        <v>0</v>
      </c>
      <c r="G71" s="131">
        <f t="shared" ref="G71:G76" si="14">15-10-C71</f>
        <v>3.5700000000000003</v>
      </c>
      <c r="H71" s="106">
        <f t="shared" si="13"/>
        <v>0</v>
      </c>
      <c r="I71" s="106">
        <f t="shared" si="12"/>
        <v>0</v>
      </c>
    </row>
    <row r="72" spans="2:9" customFormat="1" x14ac:dyDescent="0.3">
      <c r="B72" s="131">
        <v>12119089</v>
      </c>
      <c r="C72" s="132">
        <v>0</v>
      </c>
      <c r="D72" s="102" t="s">
        <v>338</v>
      </c>
      <c r="E72" s="106">
        <v>1448471</v>
      </c>
      <c r="F72" s="106">
        <v>675404</v>
      </c>
      <c r="G72" s="131">
        <f t="shared" si="14"/>
        <v>5</v>
      </c>
      <c r="H72" s="106">
        <f t="shared" si="13"/>
        <v>101310.59999999999</v>
      </c>
      <c r="I72" s="106">
        <f t="shared" si="12"/>
        <v>33770.199999999997</v>
      </c>
    </row>
    <row r="73" spans="2:9" customFormat="1" x14ac:dyDescent="0.3">
      <c r="B73" s="131">
        <v>12119093</v>
      </c>
      <c r="C73" s="132">
        <v>6</v>
      </c>
      <c r="D73" s="132" t="s">
        <v>338</v>
      </c>
      <c r="E73" s="106">
        <v>0</v>
      </c>
      <c r="F73" s="106">
        <v>0</v>
      </c>
      <c r="G73" s="131">
        <f t="shared" si="14"/>
        <v>-1</v>
      </c>
      <c r="H73" s="106">
        <f t="shared" si="13"/>
        <v>0</v>
      </c>
      <c r="I73" s="106">
        <f t="shared" si="12"/>
        <v>0</v>
      </c>
    </row>
    <row r="74" spans="2:9" customFormat="1" x14ac:dyDescent="0.3">
      <c r="B74" s="160">
        <v>210330</v>
      </c>
      <c r="C74" s="128" t="s">
        <v>318</v>
      </c>
      <c r="D74" s="128"/>
      <c r="E74" s="103">
        <f>SUBTOTAL(9,E75:E76)</f>
        <v>18128995</v>
      </c>
      <c r="F74" s="103">
        <f>SUBTOTAL(9,F75:F76)</f>
        <v>8851643</v>
      </c>
      <c r="G74" s="129"/>
      <c r="H74" s="103">
        <f>SUBTOTAL(9,H75:H76)</f>
        <v>1327746.45</v>
      </c>
      <c r="I74" s="103">
        <f>SUBTOTAL(9,I75:I76)</f>
        <v>350516.071</v>
      </c>
    </row>
    <row r="75" spans="2:9" customFormat="1" x14ac:dyDescent="0.3">
      <c r="B75" s="131">
        <v>21033020</v>
      </c>
      <c r="C75" s="132">
        <v>0</v>
      </c>
      <c r="D75" s="102" t="s">
        <v>338</v>
      </c>
      <c r="E75" s="106">
        <v>88514</v>
      </c>
      <c r="F75" s="106">
        <v>83445</v>
      </c>
      <c r="G75" s="131">
        <f t="shared" si="14"/>
        <v>5</v>
      </c>
      <c r="H75" s="106">
        <f>F75*0.15</f>
        <v>12516.75</v>
      </c>
      <c r="I75" s="106">
        <f t="shared" si="12"/>
        <v>4172.25</v>
      </c>
    </row>
    <row r="76" spans="2:9" customFormat="1" x14ac:dyDescent="0.3">
      <c r="B76" s="131">
        <v>21033040</v>
      </c>
      <c r="C76" s="102">
        <v>1.05</v>
      </c>
      <c r="D76" s="102" t="s">
        <v>367</v>
      </c>
      <c r="E76" s="106">
        <v>18040481</v>
      </c>
      <c r="F76" s="106">
        <v>8768198</v>
      </c>
      <c r="G76" s="131">
        <f t="shared" si="14"/>
        <v>3.95</v>
      </c>
      <c r="H76" s="106">
        <f>F76*0.15</f>
        <v>1315229.7</v>
      </c>
      <c r="I76" s="106">
        <f t="shared" si="12"/>
        <v>346343.821</v>
      </c>
    </row>
    <row r="77" spans="2:9" customFormat="1" x14ac:dyDescent="0.3">
      <c r="B77" s="215" t="s">
        <v>319</v>
      </c>
      <c r="C77" s="216"/>
      <c r="D77" s="217"/>
      <c r="E77" s="140">
        <f>SUBTOTAL(9,E5:E76)</f>
        <v>203079148</v>
      </c>
      <c r="F77" s="140">
        <f>SUBTOTAL(9,F5:F76)</f>
        <v>87012780</v>
      </c>
      <c r="G77" s="144"/>
      <c r="H77" s="140">
        <f>SUBTOTAL(9,H5:H76)</f>
        <v>8799757.049999997</v>
      </c>
      <c r="I77" s="140">
        <f>SUBTOTAL(9,I5:I76)</f>
        <v>3492569.871100001</v>
      </c>
    </row>
    <row r="78" spans="2:9" customFormat="1" x14ac:dyDescent="0.3"/>
    <row r="79" spans="2:9" customFormat="1" x14ac:dyDescent="0.3">
      <c r="B79" s="163" t="s">
        <v>368</v>
      </c>
    </row>
    <row r="80" spans="2:9" customFormat="1" x14ac:dyDescent="0.3"/>
    <row r="81" spans="1:10" customFormat="1" x14ac:dyDescent="0.3">
      <c r="B81" s="163"/>
    </row>
    <row r="82" spans="1:10" customFormat="1" x14ac:dyDescent="0.3"/>
    <row r="83" spans="1:10" customFormat="1" x14ac:dyDescent="0.3"/>
    <row r="84" spans="1:10" customFormat="1" x14ac:dyDescent="0.3"/>
    <row r="85" spans="1:10" customFormat="1" x14ac:dyDescent="0.3"/>
    <row r="86" spans="1:10" customFormat="1" x14ac:dyDescent="0.3"/>
    <row r="87" spans="1:10" customFormat="1" x14ac:dyDescent="0.3"/>
    <row r="88" spans="1:10" customFormat="1" x14ac:dyDescent="0.3">
      <c r="A88" s="63" t="s">
        <v>369</v>
      </c>
    </row>
    <row r="89" spans="1:10" customFormat="1" x14ac:dyDescent="0.3"/>
    <row r="90" spans="1:10" customFormat="1" ht="43.2" x14ac:dyDescent="0.3">
      <c r="B90" s="69" t="s">
        <v>271</v>
      </c>
      <c r="C90" s="61" t="s">
        <v>370</v>
      </c>
      <c r="D90" s="61" t="s">
        <v>344</v>
      </c>
      <c r="E90" s="70" t="s">
        <v>324</v>
      </c>
      <c r="F90" s="69" t="s">
        <v>273</v>
      </c>
      <c r="G90" s="71" t="s">
        <v>371</v>
      </c>
      <c r="H90" s="61" t="s">
        <v>372</v>
      </c>
      <c r="I90" s="61" t="s">
        <v>373</v>
      </c>
    </row>
    <row r="91" spans="1:10" customFormat="1" x14ac:dyDescent="0.3">
      <c r="B91" s="100" t="s">
        <v>281</v>
      </c>
      <c r="C91" s="100"/>
      <c r="D91" s="100"/>
      <c r="E91" s="127"/>
      <c r="F91" s="127"/>
      <c r="G91" s="145"/>
      <c r="H91" s="127"/>
      <c r="I91" s="127"/>
    </row>
    <row r="92" spans="1:10" customFormat="1" x14ac:dyDescent="0.3">
      <c r="B92" s="101">
        <v>712900500</v>
      </c>
      <c r="C92" s="101">
        <v>10.199999999999999</v>
      </c>
      <c r="D92" s="101"/>
      <c r="E92" s="127"/>
      <c r="F92" s="127"/>
      <c r="G92" s="145"/>
      <c r="H92" s="127"/>
      <c r="I92" s="127"/>
      <c r="J92" t="s">
        <v>374</v>
      </c>
    </row>
    <row r="93" spans="1:10" customFormat="1" x14ac:dyDescent="0.3">
      <c r="B93" s="101">
        <v>712901100</v>
      </c>
      <c r="C93" s="101">
        <v>0</v>
      </c>
      <c r="D93" s="101"/>
      <c r="E93" s="127"/>
      <c r="F93" s="127"/>
      <c r="G93" s="145"/>
      <c r="H93" s="127"/>
      <c r="I93" s="127"/>
      <c r="J93" t="s">
        <v>374</v>
      </c>
    </row>
    <row r="94" spans="1:10" customFormat="1" x14ac:dyDescent="0.3">
      <c r="B94" s="101">
        <v>712901900</v>
      </c>
      <c r="C94" s="101">
        <v>1.98</v>
      </c>
      <c r="D94" s="101"/>
      <c r="E94" s="127"/>
      <c r="F94" s="127"/>
      <c r="G94" s="145"/>
      <c r="H94" s="127"/>
      <c r="I94" s="127"/>
      <c r="J94" t="s">
        <v>374</v>
      </c>
    </row>
    <row r="95" spans="1:10" customFormat="1" x14ac:dyDescent="0.3">
      <c r="B95" s="101">
        <v>7129030000</v>
      </c>
      <c r="C95" s="101">
        <v>12.8</v>
      </c>
      <c r="D95" s="101"/>
      <c r="E95" s="127"/>
      <c r="F95" s="127"/>
      <c r="G95" s="145"/>
      <c r="H95" s="127"/>
      <c r="I95" s="127"/>
      <c r="J95" t="s">
        <v>374</v>
      </c>
    </row>
    <row r="96" spans="1:10" customFormat="1" x14ac:dyDescent="0.3">
      <c r="B96" s="101">
        <v>7129050000</v>
      </c>
      <c r="C96" s="101">
        <v>12.8</v>
      </c>
      <c r="D96" s="101"/>
      <c r="E96" s="127"/>
      <c r="F96" s="127"/>
      <c r="G96" s="145"/>
      <c r="H96" s="127"/>
      <c r="I96" s="127"/>
      <c r="J96" t="s">
        <v>374</v>
      </c>
    </row>
    <row r="97" spans="2:10" customFormat="1" x14ac:dyDescent="0.3">
      <c r="B97" s="101">
        <v>7120909010</v>
      </c>
      <c r="C97" s="101">
        <v>12.8</v>
      </c>
      <c r="D97" s="101"/>
      <c r="E97" s="127"/>
      <c r="F97" s="127"/>
      <c r="G97" s="145"/>
      <c r="H97" s="127"/>
      <c r="I97" s="127"/>
    </row>
    <row r="98" spans="2:10" customFormat="1" x14ac:dyDescent="0.3">
      <c r="B98" s="101">
        <v>1712909050</v>
      </c>
      <c r="C98" s="101">
        <v>12.8</v>
      </c>
      <c r="D98" s="101"/>
      <c r="E98" s="127"/>
      <c r="F98" s="127"/>
      <c r="G98" s="145"/>
      <c r="H98" s="127"/>
      <c r="I98" s="127"/>
    </row>
    <row r="99" spans="2:10" customFormat="1" x14ac:dyDescent="0.3">
      <c r="B99" s="101">
        <v>712909090</v>
      </c>
      <c r="C99" s="101">
        <v>12.8</v>
      </c>
      <c r="D99" s="101"/>
      <c r="E99" s="127"/>
      <c r="F99" s="127"/>
      <c r="G99" s="145"/>
      <c r="H99" s="127"/>
      <c r="I99" s="127"/>
    </row>
    <row r="100" spans="2:10" customFormat="1" x14ac:dyDescent="0.3">
      <c r="B100" s="135" t="s">
        <v>283</v>
      </c>
      <c r="C100" s="147">
        <v>0</v>
      </c>
      <c r="D100" s="147"/>
      <c r="E100" s="127"/>
      <c r="F100" s="127"/>
      <c r="G100" s="145"/>
      <c r="H100" s="127"/>
      <c r="I100" s="127"/>
    </row>
    <row r="101" spans="2:10" customFormat="1" x14ac:dyDescent="0.3">
      <c r="B101" s="135" t="s">
        <v>285</v>
      </c>
      <c r="C101" s="147">
        <v>4</v>
      </c>
      <c r="D101" s="147"/>
      <c r="E101" s="127"/>
      <c r="F101" s="127"/>
      <c r="G101" s="145"/>
      <c r="H101" s="127"/>
      <c r="I101" s="127"/>
    </row>
    <row r="102" spans="2:10" customFormat="1" x14ac:dyDescent="0.3">
      <c r="B102" s="100" t="s">
        <v>286</v>
      </c>
      <c r="C102" s="100"/>
      <c r="D102" s="100"/>
      <c r="E102" s="127"/>
      <c r="F102" s="127"/>
      <c r="G102" s="145"/>
      <c r="H102" s="127"/>
      <c r="I102" s="127"/>
    </row>
    <row r="103" spans="2:10" customFormat="1" x14ac:dyDescent="0.3">
      <c r="B103" s="101">
        <v>904211000</v>
      </c>
      <c r="C103" s="101">
        <v>9.6</v>
      </c>
      <c r="D103" s="101"/>
      <c r="E103" s="127"/>
      <c r="F103" s="127"/>
      <c r="G103" s="145"/>
      <c r="H103" s="127"/>
      <c r="I103" s="127"/>
      <c r="J103" t="s">
        <v>374</v>
      </c>
    </row>
    <row r="104" spans="2:10" customFormat="1" x14ac:dyDescent="0.3">
      <c r="B104" s="101">
        <v>904219020</v>
      </c>
      <c r="C104" s="101">
        <v>0</v>
      </c>
      <c r="D104" s="101"/>
      <c r="E104" s="127"/>
      <c r="F104" s="127"/>
      <c r="G104" s="145"/>
      <c r="H104" s="127"/>
      <c r="I104" s="127"/>
      <c r="J104" t="s">
        <v>374</v>
      </c>
    </row>
    <row r="105" spans="2:10" customFormat="1" x14ac:dyDescent="0.3">
      <c r="B105" s="101">
        <v>904219080</v>
      </c>
      <c r="C105" s="101">
        <v>0</v>
      </c>
      <c r="D105" s="101"/>
      <c r="E105" s="127"/>
      <c r="F105" s="127"/>
      <c r="G105" s="145"/>
      <c r="H105" s="127"/>
      <c r="I105" s="127"/>
      <c r="J105" t="s">
        <v>374</v>
      </c>
    </row>
    <row r="106" spans="2:10" customFormat="1" x14ac:dyDescent="0.3">
      <c r="B106" s="100">
        <v>90422</v>
      </c>
      <c r="C106" s="100"/>
      <c r="D106" s="100"/>
      <c r="E106" s="127"/>
      <c r="F106" s="127"/>
      <c r="G106" s="145"/>
      <c r="H106" s="127"/>
      <c r="I106" s="127"/>
    </row>
    <row r="107" spans="2:10" customFormat="1" x14ac:dyDescent="0.3">
      <c r="B107" s="101">
        <v>904220011</v>
      </c>
      <c r="C107" s="101">
        <v>5</v>
      </c>
      <c r="D107" s="101"/>
      <c r="E107" s="127"/>
      <c r="F107" s="127"/>
      <c r="G107" s="145"/>
      <c r="H107" s="127"/>
      <c r="I107" s="127"/>
    </row>
    <row r="108" spans="2:10" customFormat="1" x14ac:dyDescent="0.3">
      <c r="B108" s="101">
        <v>904220019</v>
      </c>
      <c r="C108" s="101">
        <v>5</v>
      </c>
      <c r="D108" s="101"/>
      <c r="E108" s="127"/>
      <c r="F108" s="127"/>
      <c r="G108" s="145"/>
      <c r="H108" s="127"/>
      <c r="I108" s="127"/>
    </row>
    <row r="109" spans="2:10" customFormat="1" x14ac:dyDescent="0.3">
      <c r="B109" s="101">
        <v>904220090</v>
      </c>
      <c r="C109" s="101">
        <v>5</v>
      </c>
      <c r="D109" s="101"/>
      <c r="E109" s="127"/>
      <c r="F109" s="127"/>
      <c r="G109" s="145"/>
      <c r="H109" s="127"/>
      <c r="I109" s="127"/>
    </row>
    <row r="110" spans="2:10" x14ac:dyDescent="0.3">
      <c r="B110" s="56">
        <v>90510</v>
      </c>
      <c r="C110" s="74">
        <v>6</v>
      </c>
      <c r="D110" s="74"/>
      <c r="E110" s="28"/>
      <c r="F110" s="28"/>
      <c r="G110" s="146"/>
      <c r="H110" s="28"/>
      <c r="I110" s="28"/>
    </row>
    <row r="111" spans="2:10" x14ac:dyDescent="0.3">
      <c r="B111" s="56" t="s">
        <v>291</v>
      </c>
      <c r="C111" s="74">
        <v>6</v>
      </c>
      <c r="D111" s="74"/>
      <c r="E111" s="28"/>
      <c r="F111" s="28"/>
      <c r="G111" s="146"/>
      <c r="H111" s="28"/>
      <c r="I111" s="28"/>
    </row>
    <row r="112" spans="2:10" x14ac:dyDescent="0.3">
      <c r="B112" s="56" t="s">
        <v>292</v>
      </c>
      <c r="C112" s="74">
        <v>0</v>
      </c>
      <c r="D112" s="74"/>
      <c r="E112" s="28"/>
      <c r="F112" s="28"/>
      <c r="G112" s="146"/>
      <c r="H112" s="28"/>
      <c r="I112" s="28"/>
    </row>
    <row r="113" spans="2:10" x14ac:dyDescent="0.3">
      <c r="B113" s="56" t="s">
        <v>293</v>
      </c>
      <c r="C113" s="74">
        <v>0</v>
      </c>
      <c r="D113" s="74"/>
      <c r="E113" s="28"/>
      <c r="F113" s="28"/>
      <c r="G113" s="146"/>
      <c r="H113" s="28"/>
      <c r="I113" s="28"/>
    </row>
    <row r="114" spans="2:10" x14ac:dyDescent="0.3">
      <c r="B114" s="56" t="s">
        <v>294</v>
      </c>
      <c r="C114" s="74">
        <v>0</v>
      </c>
      <c r="D114" s="74"/>
      <c r="E114" s="28"/>
      <c r="F114" s="28"/>
      <c r="G114" s="146"/>
      <c r="H114" s="28"/>
      <c r="I114" s="28"/>
    </row>
    <row r="115" spans="2:10" x14ac:dyDescent="0.3">
      <c r="B115" s="56" t="s">
        <v>295</v>
      </c>
      <c r="C115" s="74">
        <v>8</v>
      </c>
      <c r="D115" s="74"/>
      <c r="E115" s="28"/>
      <c r="F115" s="28"/>
      <c r="G115" s="146"/>
      <c r="H115" s="28"/>
      <c r="I115" s="28"/>
    </row>
    <row r="116" spans="2:10" x14ac:dyDescent="0.3">
      <c r="B116" s="56" t="s">
        <v>296</v>
      </c>
      <c r="C116" s="74">
        <v>8</v>
      </c>
      <c r="D116" s="74"/>
      <c r="E116" s="28"/>
      <c r="F116" s="28"/>
      <c r="G116" s="146"/>
      <c r="H116" s="28"/>
      <c r="I116" s="28"/>
    </row>
    <row r="117" spans="2:10" x14ac:dyDescent="0.3">
      <c r="B117" s="56" t="s">
        <v>297</v>
      </c>
      <c r="C117" s="74">
        <v>0</v>
      </c>
      <c r="D117" s="74"/>
      <c r="E117" s="28"/>
      <c r="F117" s="28"/>
      <c r="G117" s="146"/>
      <c r="H117" s="28"/>
      <c r="I117" s="28"/>
    </row>
    <row r="118" spans="2:10" x14ac:dyDescent="0.3">
      <c r="B118" s="56" t="s">
        <v>298</v>
      </c>
      <c r="C118" s="74">
        <v>0</v>
      </c>
      <c r="D118" s="74"/>
      <c r="E118" s="28"/>
      <c r="F118" s="28"/>
      <c r="G118" s="146"/>
      <c r="H118" s="28"/>
      <c r="I118" s="28"/>
    </row>
    <row r="119" spans="2:10" x14ac:dyDescent="0.3">
      <c r="B119" s="56" t="s">
        <v>299</v>
      </c>
      <c r="C119" s="74">
        <v>0</v>
      </c>
      <c r="D119" s="74"/>
      <c r="E119" s="28"/>
      <c r="F119" s="28"/>
      <c r="G119" s="146"/>
      <c r="H119" s="28"/>
      <c r="I119" s="28"/>
    </row>
    <row r="120" spans="2:10" x14ac:dyDescent="0.3">
      <c r="B120" s="100" t="s">
        <v>300</v>
      </c>
      <c r="C120" s="100"/>
      <c r="D120" s="100"/>
      <c r="E120" s="28"/>
      <c r="F120" s="28"/>
      <c r="G120" s="146"/>
      <c r="H120" s="28"/>
      <c r="I120" s="28"/>
    </row>
    <row r="121" spans="2:10" x14ac:dyDescent="0.3">
      <c r="B121" s="132">
        <v>908220000</v>
      </c>
      <c r="C121" s="132">
        <v>0</v>
      </c>
      <c r="D121" s="132"/>
      <c r="E121" s="28"/>
      <c r="F121" s="28"/>
      <c r="G121" s="146"/>
      <c r="H121" s="28"/>
      <c r="I121" s="28"/>
      <c r="J121" t="s">
        <v>374</v>
      </c>
    </row>
    <row r="122" spans="2:10" x14ac:dyDescent="0.3">
      <c r="B122" s="56" t="s">
        <v>302</v>
      </c>
      <c r="C122" s="74">
        <v>0</v>
      </c>
      <c r="D122" s="74"/>
      <c r="E122" s="28"/>
      <c r="F122" s="28"/>
      <c r="G122" s="146"/>
      <c r="H122" s="28"/>
      <c r="I122" s="28"/>
    </row>
    <row r="123" spans="2:10" x14ac:dyDescent="0.3">
      <c r="B123" s="56" t="s">
        <v>303</v>
      </c>
      <c r="C123" s="74">
        <v>0</v>
      </c>
      <c r="D123" s="74"/>
      <c r="E123" s="28"/>
      <c r="F123" s="28"/>
      <c r="G123" s="146"/>
      <c r="H123" s="28"/>
      <c r="I123" s="28"/>
    </row>
    <row r="124" spans="2:10" x14ac:dyDescent="0.3">
      <c r="B124" s="56" t="s">
        <v>304</v>
      </c>
      <c r="C124" s="74">
        <v>0</v>
      </c>
      <c r="D124" s="74"/>
      <c r="E124" s="28"/>
      <c r="F124" s="28"/>
      <c r="G124" s="146"/>
      <c r="H124" s="28"/>
      <c r="I124" s="28"/>
    </row>
    <row r="125" spans="2:10" x14ac:dyDescent="0.3">
      <c r="B125" s="56" t="s">
        <v>305</v>
      </c>
      <c r="C125" s="74">
        <v>0</v>
      </c>
      <c r="D125" s="74"/>
      <c r="E125" s="28"/>
      <c r="F125" s="28"/>
      <c r="G125" s="146"/>
      <c r="H125" s="28"/>
      <c r="I125" s="28"/>
    </row>
    <row r="126" spans="2:10" x14ac:dyDescent="0.3">
      <c r="B126" s="56" t="s">
        <v>306</v>
      </c>
      <c r="C126" s="74">
        <v>0</v>
      </c>
      <c r="D126" s="74"/>
      <c r="E126" s="28"/>
      <c r="F126" s="28"/>
      <c r="G126" s="146"/>
      <c r="H126" s="28"/>
      <c r="I126" s="28"/>
    </row>
    <row r="127" spans="2:10" x14ac:dyDescent="0.3">
      <c r="B127" s="56" t="s">
        <v>307</v>
      </c>
      <c r="C127" s="74">
        <v>0</v>
      </c>
      <c r="D127" s="74"/>
      <c r="E127" s="28"/>
      <c r="F127" s="28"/>
      <c r="G127" s="146"/>
      <c r="H127" s="28"/>
      <c r="I127" s="28"/>
    </row>
    <row r="128" spans="2:10" x14ac:dyDescent="0.3">
      <c r="B128" s="56" t="s">
        <v>308</v>
      </c>
      <c r="C128" s="74">
        <v>0</v>
      </c>
      <c r="D128" s="74"/>
      <c r="E128" s="28"/>
      <c r="F128" s="28"/>
      <c r="G128" s="146"/>
      <c r="H128" s="28"/>
      <c r="I128" s="28"/>
    </row>
    <row r="129" spans="2:10" x14ac:dyDescent="0.3">
      <c r="B129" s="56" t="s">
        <v>309</v>
      </c>
      <c r="C129" s="74">
        <v>0</v>
      </c>
      <c r="D129" s="74"/>
      <c r="E129" s="28"/>
      <c r="F129" s="28"/>
      <c r="G129" s="146"/>
      <c r="H129" s="28"/>
      <c r="I129" s="28"/>
    </row>
    <row r="130" spans="2:10" x14ac:dyDescent="0.3">
      <c r="B130" s="56" t="s">
        <v>310</v>
      </c>
      <c r="C130" s="74">
        <v>0</v>
      </c>
      <c r="D130" s="74"/>
      <c r="E130" s="28"/>
      <c r="F130" s="28"/>
      <c r="G130" s="146"/>
      <c r="H130" s="28"/>
      <c r="I130" s="28"/>
    </row>
    <row r="131" spans="2:10" x14ac:dyDescent="0.3">
      <c r="B131" s="56" t="s">
        <v>311</v>
      </c>
      <c r="C131" s="74">
        <v>8.3000000000000007</v>
      </c>
      <c r="D131" s="74"/>
      <c r="E131" s="28"/>
      <c r="F131" s="28"/>
      <c r="G131" s="146"/>
      <c r="H131" s="28"/>
      <c r="I131" s="28"/>
    </row>
    <row r="132" spans="2:10" x14ac:dyDescent="0.3">
      <c r="B132" s="56" t="s">
        <v>312</v>
      </c>
      <c r="C132" s="74">
        <v>0</v>
      </c>
      <c r="D132" s="74"/>
      <c r="E132" s="28"/>
      <c r="F132" s="28"/>
      <c r="G132" s="146"/>
      <c r="H132" s="28"/>
      <c r="I132" s="28"/>
    </row>
    <row r="133" spans="2:10" x14ac:dyDescent="0.3">
      <c r="B133" s="56" t="s">
        <v>313</v>
      </c>
      <c r="C133" s="74">
        <v>0</v>
      </c>
      <c r="D133" s="74"/>
      <c r="E133" s="28"/>
      <c r="F133" s="28"/>
      <c r="G133" s="146"/>
      <c r="H133" s="28"/>
      <c r="I133" s="28"/>
    </row>
    <row r="134" spans="2:10" x14ac:dyDescent="0.3">
      <c r="B134" s="56" t="s">
        <v>314</v>
      </c>
      <c r="C134" s="74">
        <v>0</v>
      </c>
      <c r="D134" s="74"/>
      <c r="E134" s="28"/>
      <c r="F134" s="28"/>
      <c r="G134" s="146"/>
      <c r="H134" s="28"/>
      <c r="I134" s="28"/>
    </row>
    <row r="135" spans="2:10" x14ac:dyDescent="0.3">
      <c r="B135" s="100" t="s">
        <v>315</v>
      </c>
      <c r="C135" s="100"/>
      <c r="D135" s="100"/>
      <c r="E135" s="28"/>
      <c r="F135" s="28"/>
      <c r="G135" s="146"/>
      <c r="H135" s="28"/>
      <c r="I135" s="28"/>
    </row>
    <row r="136" spans="2:10" x14ac:dyDescent="0.3">
      <c r="B136" s="132">
        <v>910991000</v>
      </c>
      <c r="C136" s="132">
        <v>0</v>
      </c>
      <c r="D136" s="132"/>
      <c r="E136" s="28"/>
      <c r="F136" s="28"/>
      <c r="G136" s="146"/>
      <c r="H136" s="28"/>
      <c r="I136" s="28"/>
      <c r="J136" t="s">
        <v>374</v>
      </c>
    </row>
    <row r="137" spans="2:10" x14ac:dyDescent="0.3">
      <c r="B137" s="132">
        <v>910993100</v>
      </c>
      <c r="C137" s="132">
        <v>0</v>
      </c>
      <c r="D137" s="132"/>
      <c r="E137" s="28"/>
      <c r="F137" s="28"/>
      <c r="G137" s="146"/>
      <c r="H137" s="28"/>
      <c r="I137" s="28"/>
      <c r="J137" t="s">
        <v>374</v>
      </c>
    </row>
    <row r="138" spans="2:10" x14ac:dyDescent="0.3">
      <c r="B138" s="132">
        <v>9109993900</v>
      </c>
      <c r="C138" s="133">
        <v>8.5</v>
      </c>
      <c r="D138" s="133"/>
      <c r="E138" s="28"/>
      <c r="F138" s="28"/>
      <c r="G138" s="146"/>
      <c r="H138" s="28"/>
      <c r="I138" s="28"/>
      <c r="J138" t="s">
        <v>374</v>
      </c>
    </row>
    <row r="139" spans="2:10" x14ac:dyDescent="0.3">
      <c r="B139" s="132">
        <v>9109995000</v>
      </c>
      <c r="C139" s="132">
        <v>7</v>
      </c>
      <c r="D139" s="132"/>
      <c r="E139" s="28"/>
      <c r="F139" s="28"/>
      <c r="G139" s="146"/>
      <c r="H139" s="28"/>
      <c r="I139" s="28"/>
      <c r="J139" t="s">
        <v>374</v>
      </c>
    </row>
    <row r="140" spans="2:10" x14ac:dyDescent="0.3">
      <c r="B140" s="132">
        <v>910999100</v>
      </c>
      <c r="C140" s="132">
        <v>0</v>
      </c>
      <c r="D140" s="132"/>
      <c r="E140" s="28"/>
      <c r="F140" s="28"/>
      <c r="G140" s="146"/>
      <c r="H140" s="28"/>
      <c r="I140" s="28"/>
      <c r="J140" t="s">
        <v>374</v>
      </c>
    </row>
    <row r="141" spans="2:10" x14ac:dyDescent="0.3">
      <c r="B141" s="132">
        <v>910999900</v>
      </c>
      <c r="C141" s="132">
        <v>12.5</v>
      </c>
      <c r="D141" s="132"/>
      <c r="E141" s="28"/>
      <c r="F141" s="28"/>
      <c r="G141" s="146"/>
      <c r="H141" s="28"/>
      <c r="I141" s="28"/>
      <c r="J141" t="s">
        <v>374</v>
      </c>
    </row>
    <row r="142" spans="2:10" x14ac:dyDescent="0.3">
      <c r="B142" s="56">
        <v>120740</v>
      </c>
      <c r="C142" s="74">
        <v>0</v>
      </c>
      <c r="D142" s="74"/>
      <c r="E142" s="28"/>
      <c r="F142" s="28"/>
      <c r="G142" s="146"/>
      <c r="H142" s="28"/>
      <c r="I142" s="28"/>
    </row>
    <row r="143" spans="2:10" x14ac:dyDescent="0.3">
      <c r="B143" s="56">
        <v>120750</v>
      </c>
      <c r="C143" s="74">
        <v>0</v>
      </c>
      <c r="D143" s="74"/>
      <c r="E143" s="28"/>
      <c r="F143" s="28"/>
      <c r="G143" s="146"/>
      <c r="H143" s="28"/>
      <c r="I143" s="28"/>
    </row>
    <row r="144" spans="2:10" x14ac:dyDescent="0.3">
      <c r="B144" s="56">
        <v>120791</v>
      </c>
      <c r="C144" s="74">
        <v>0</v>
      </c>
      <c r="D144" s="74"/>
      <c r="E144" s="28"/>
      <c r="F144" s="28"/>
      <c r="G144" s="146"/>
      <c r="H144" s="28"/>
      <c r="I144" s="28"/>
    </row>
    <row r="145" spans="2:10" x14ac:dyDescent="0.3">
      <c r="B145" s="100">
        <v>121190</v>
      </c>
      <c r="C145" s="100"/>
      <c r="D145" s="100"/>
      <c r="E145" s="28"/>
      <c r="F145" s="28"/>
      <c r="G145" s="146"/>
      <c r="H145" s="28"/>
      <c r="I145" s="28"/>
    </row>
    <row r="146" spans="2:10" x14ac:dyDescent="0.3">
      <c r="B146" s="132">
        <v>1211903000</v>
      </c>
      <c r="C146" s="132">
        <v>3</v>
      </c>
      <c r="D146" s="132"/>
      <c r="E146" s="28"/>
      <c r="F146" s="28"/>
      <c r="G146" s="146"/>
      <c r="H146" s="28"/>
      <c r="I146" s="28"/>
      <c r="J146" t="s">
        <v>374</v>
      </c>
    </row>
    <row r="147" spans="2:10" x14ac:dyDescent="0.3">
      <c r="B147" s="132">
        <v>1211908610</v>
      </c>
      <c r="C147" s="132">
        <v>0</v>
      </c>
      <c r="D147" s="132"/>
      <c r="E147" s="28"/>
      <c r="F147" s="28"/>
      <c r="G147" s="146"/>
      <c r="H147" s="28"/>
      <c r="I147" s="28"/>
      <c r="J147" t="s">
        <v>374</v>
      </c>
    </row>
    <row r="148" spans="2:10" x14ac:dyDescent="0.3">
      <c r="B148" s="132">
        <v>1211908620</v>
      </c>
      <c r="C148" s="132">
        <v>0</v>
      </c>
      <c r="D148" s="132"/>
      <c r="E148" s="28"/>
      <c r="F148" s="28"/>
      <c r="G148" s="146"/>
      <c r="H148" s="28"/>
      <c r="I148" s="28"/>
      <c r="J148" t="s">
        <v>374</v>
      </c>
    </row>
    <row r="149" spans="2:10" x14ac:dyDescent="0.3">
      <c r="B149" s="132">
        <v>1211908640</v>
      </c>
      <c r="C149" s="132">
        <v>0</v>
      </c>
      <c r="D149" s="132"/>
      <c r="E149" s="28"/>
      <c r="F149" s="28"/>
      <c r="G149" s="146"/>
      <c r="H149" s="28"/>
      <c r="I149" s="28"/>
      <c r="J149" t="s">
        <v>374</v>
      </c>
    </row>
    <row r="150" spans="2:10" x14ac:dyDescent="0.3">
      <c r="B150" s="132">
        <v>12211908660</v>
      </c>
      <c r="C150" s="132">
        <v>0</v>
      </c>
      <c r="D150" s="132"/>
      <c r="E150" s="28"/>
      <c r="F150" s="28"/>
      <c r="G150" s="146"/>
      <c r="H150" s="28"/>
      <c r="I150" s="28"/>
      <c r="J150" t="s">
        <v>374</v>
      </c>
    </row>
    <row r="151" spans="2:10" x14ac:dyDescent="0.3">
      <c r="B151" s="132">
        <v>1211908690</v>
      </c>
      <c r="C151" s="132">
        <v>0</v>
      </c>
      <c r="D151" s="132"/>
      <c r="E151" s="28"/>
      <c r="F151" s="28"/>
      <c r="G151" s="146"/>
      <c r="H151" s="28"/>
      <c r="I151" s="28"/>
      <c r="J151" t="s">
        <v>374</v>
      </c>
    </row>
    <row r="152" spans="2:10" s="148" customFormat="1" x14ac:dyDescent="0.3">
      <c r="B152" s="135">
        <v>210330</v>
      </c>
      <c r="C152" s="135">
        <v>0</v>
      </c>
      <c r="D152" s="135"/>
      <c r="E152" s="149"/>
      <c r="F152" s="149"/>
      <c r="G152" s="149"/>
      <c r="H152" s="149"/>
      <c r="I152" s="149"/>
    </row>
  </sheetData>
  <mergeCells count="2">
    <mergeCell ref="B3:I3"/>
    <mergeCell ref="B77:D77"/>
  </mergeCells>
  <pageMargins left="0.7" right="0.7" top="0.75" bottom="0.75" header="0.3" footer="0.3"/>
  <ignoredErrors>
    <ignoredError sqref="B5:B7 B40 B31:B39 B11 B18:B19 B24 B43:B51 B53:B54 B56:B57 B60:B61 B63"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8F494-2185-4807-8B8E-02C81B6F6EEF}">
  <dimension ref="A2:O40"/>
  <sheetViews>
    <sheetView workbookViewId="0">
      <selection activeCell="H7" sqref="H7"/>
    </sheetView>
  </sheetViews>
  <sheetFormatPr defaultColWidth="8.88671875" defaultRowHeight="14.4" x14ac:dyDescent="0.3"/>
  <cols>
    <col min="1" max="1" width="2.88671875" style="1" customWidth="1"/>
    <col min="2" max="2" width="8.88671875" style="1"/>
    <col min="3" max="3" width="12.6640625" style="1" customWidth="1"/>
    <col min="4" max="4" width="15.88671875" style="1" customWidth="1"/>
    <col min="5" max="8" width="18.6640625" style="1" customWidth="1"/>
    <col min="9" max="9" width="13.33203125" style="1" bestFit="1" customWidth="1"/>
    <col min="10" max="16384" width="8.88671875" style="1"/>
  </cols>
  <sheetData>
    <row r="2" spans="1:15" ht="36" x14ac:dyDescent="0.3">
      <c r="B2" s="66" t="s">
        <v>375</v>
      </c>
      <c r="C2" s="67"/>
      <c r="D2" s="67"/>
      <c r="E2" s="67"/>
      <c r="F2" s="199" t="s">
        <v>376</v>
      </c>
      <c r="G2" s="199"/>
      <c r="H2" s="98" t="s">
        <v>377</v>
      </c>
    </row>
    <row r="3" spans="1:15" x14ac:dyDescent="0.3">
      <c r="B3" s="99" t="s">
        <v>378</v>
      </c>
      <c r="C3" s="64"/>
      <c r="D3" s="64"/>
      <c r="E3" s="64"/>
      <c r="F3" s="65">
        <v>0.19</v>
      </c>
      <c r="G3" s="65">
        <v>0.19</v>
      </c>
      <c r="H3" s="65">
        <v>0.09</v>
      </c>
    </row>
    <row r="4" spans="1:15" s="5" customFormat="1" ht="28.8" x14ac:dyDescent="0.3">
      <c r="B4" s="69" t="s">
        <v>271</v>
      </c>
      <c r="C4" s="61" t="s">
        <v>272</v>
      </c>
      <c r="D4" s="70" t="s">
        <v>324</v>
      </c>
      <c r="E4" s="69" t="s">
        <v>273</v>
      </c>
      <c r="F4" s="61" t="s">
        <v>325</v>
      </c>
      <c r="G4" s="61" t="s">
        <v>326</v>
      </c>
      <c r="H4" s="61" t="s">
        <v>276</v>
      </c>
    </row>
    <row r="5" spans="1:15" customFormat="1" x14ac:dyDescent="0.3">
      <c r="A5" s="1"/>
      <c r="B5" s="56" t="s">
        <v>281</v>
      </c>
      <c r="C5" s="57" t="s">
        <v>282</v>
      </c>
      <c r="D5" s="80">
        <v>0</v>
      </c>
      <c r="E5" s="80">
        <v>0</v>
      </c>
      <c r="F5" s="80">
        <f>D5*$F$3</f>
        <v>0</v>
      </c>
      <c r="G5" s="80">
        <f>E5*$G$3</f>
        <v>0</v>
      </c>
      <c r="H5" s="80">
        <f t="shared" ref="H5:H39" si="0">E5*$H$3</f>
        <v>0</v>
      </c>
      <c r="I5" s="150"/>
      <c r="N5" s="1"/>
      <c r="O5" s="1"/>
    </row>
    <row r="6" spans="1:15" customFormat="1" x14ac:dyDescent="0.3">
      <c r="A6" s="1"/>
      <c r="B6" s="56" t="s">
        <v>283</v>
      </c>
      <c r="C6" s="57" t="s">
        <v>284</v>
      </c>
      <c r="D6" s="80">
        <v>36900000</v>
      </c>
      <c r="E6" s="80">
        <v>18800000</v>
      </c>
      <c r="F6" s="80">
        <f>D6*$F$3</f>
        <v>7011000</v>
      </c>
      <c r="G6" s="80">
        <f>E6*$G$3</f>
        <v>3572000</v>
      </c>
      <c r="H6" s="80">
        <f t="shared" si="0"/>
        <v>1692000</v>
      </c>
      <c r="N6" s="1"/>
      <c r="O6" s="1"/>
    </row>
    <row r="7" spans="1:15" customFormat="1" x14ac:dyDescent="0.3">
      <c r="A7" s="1"/>
      <c r="B7" s="56" t="s">
        <v>285</v>
      </c>
      <c r="C7" s="57" t="s">
        <v>284</v>
      </c>
      <c r="D7" s="80">
        <v>5100000</v>
      </c>
      <c r="E7" s="80">
        <v>1900000</v>
      </c>
      <c r="F7" s="80">
        <f t="shared" ref="F7:F39" si="1">D7*$F$3</f>
        <v>969000</v>
      </c>
      <c r="G7" s="80">
        <f t="shared" ref="G7:G39" si="2">E7*$G$3</f>
        <v>361000</v>
      </c>
      <c r="H7" s="80">
        <f t="shared" si="0"/>
        <v>171000</v>
      </c>
      <c r="N7" s="1"/>
      <c r="O7" s="1"/>
    </row>
    <row r="8" spans="1:15" customFormat="1" x14ac:dyDescent="0.3">
      <c r="A8" s="1"/>
      <c r="B8" s="56" t="s">
        <v>286</v>
      </c>
      <c r="C8" s="57" t="s">
        <v>287</v>
      </c>
      <c r="D8" s="80">
        <v>8900</v>
      </c>
      <c r="E8" s="80">
        <v>4000</v>
      </c>
      <c r="F8" s="80">
        <f t="shared" si="1"/>
        <v>1691</v>
      </c>
      <c r="G8" s="80">
        <f t="shared" si="2"/>
        <v>760</v>
      </c>
      <c r="H8" s="80">
        <f t="shared" si="0"/>
        <v>360</v>
      </c>
      <c r="N8" s="1"/>
      <c r="O8" s="1"/>
    </row>
    <row r="9" spans="1:15" customFormat="1" x14ac:dyDescent="0.3">
      <c r="A9" s="1"/>
      <c r="B9" s="56" t="s">
        <v>288</v>
      </c>
      <c r="C9" s="57" t="s">
        <v>289</v>
      </c>
      <c r="D9" s="80">
        <v>12200</v>
      </c>
      <c r="E9" s="80">
        <v>7300</v>
      </c>
      <c r="F9" s="80">
        <f t="shared" si="1"/>
        <v>2318</v>
      </c>
      <c r="G9" s="80">
        <f t="shared" si="2"/>
        <v>1387</v>
      </c>
      <c r="H9" s="80">
        <f t="shared" si="0"/>
        <v>657</v>
      </c>
      <c r="N9" s="1"/>
      <c r="O9" s="1"/>
    </row>
    <row r="10" spans="1:15" customFormat="1" x14ac:dyDescent="0.3">
      <c r="A10" s="1"/>
      <c r="B10" s="56" t="s">
        <v>290</v>
      </c>
      <c r="C10" s="57" t="s">
        <v>284</v>
      </c>
      <c r="D10" s="80">
        <v>8300000</v>
      </c>
      <c r="E10" s="80">
        <v>3100000</v>
      </c>
      <c r="F10" s="80">
        <f t="shared" si="1"/>
        <v>1577000</v>
      </c>
      <c r="G10" s="80">
        <f t="shared" si="2"/>
        <v>589000</v>
      </c>
      <c r="H10" s="80">
        <f t="shared" si="0"/>
        <v>279000</v>
      </c>
      <c r="N10" s="1"/>
      <c r="O10" s="1"/>
    </row>
    <row r="11" spans="1:15" customFormat="1" x14ac:dyDescent="0.3">
      <c r="A11" s="1"/>
      <c r="B11" s="56" t="s">
        <v>291</v>
      </c>
      <c r="C11" s="57" t="s">
        <v>284</v>
      </c>
      <c r="D11" s="80">
        <v>244600</v>
      </c>
      <c r="E11" s="80">
        <v>69300</v>
      </c>
      <c r="F11" s="80">
        <f t="shared" si="1"/>
        <v>46474</v>
      </c>
      <c r="G11" s="80">
        <f t="shared" si="2"/>
        <v>13167</v>
      </c>
      <c r="H11" s="80">
        <f t="shared" si="0"/>
        <v>6237</v>
      </c>
      <c r="N11" s="1"/>
      <c r="O11" s="1"/>
    </row>
    <row r="12" spans="1:15" customFormat="1" x14ac:dyDescent="0.3">
      <c r="A12" s="1"/>
      <c r="B12" s="56" t="s">
        <v>292</v>
      </c>
      <c r="C12" s="57" t="s">
        <v>284</v>
      </c>
      <c r="D12" s="80">
        <v>13100000</v>
      </c>
      <c r="E12" s="80">
        <v>8200000</v>
      </c>
      <c r="F12" s="80">
        <f t="shared" si="1"/>
        <v>2489000</v>
      </c>
      <c r="G12" s="80">
        <f t="shared" si="2"/>
        <v>1558000</v>
      </c>
      <c r="H12" s="80">
        <f t="shared" si="0"/>
        <v>738000</v>
      </c>
      <c r="N12" s="1"/>
      <c r="O12" s="1"/>
    </row>
    <row r="13" spans="1:15" customFormat="1" x14ac:dyDescent="0.3">
      <c r="A13" s="1"/>
      <c r="B13" s="56" t="s">
        <v>293</v>
      </c>
      <c r="C13" s="57" t="s">
        <v>284</v>
      </c>
      <c r="D13" s="80">
        <v>28500000</v>
      </c>
      <c r="E13" s="80">
        <v>14500000</v>
      </c>
      <c r="F13" s="80">
        <f t="shared" si="1"/>
        <v>5415000</v>
      </c>
      <c r="G13" s="80">
        <f t="shared" si="2"/>
        <v>2755000</v>
      </c>
      <c r="H13" s="80">
        <f t="shared" si="0"/>
        <v>1305000</v>
      </c>
      <c r="N13" s="1"/>
      <c r="O13" s="1"/>
    </row>
    <row r="14" spans="1:15" customFormat="1" x14ac:dyDescent="0.3">
      <c r="A14" s="1"/>
      <c r="B14" s="56" t="s">
        <v>294</v>
      </c>
      <c r="C14" s="57" t="s">
        <v>284</v>
      </c>
      <c r="D14" s="80">
        <v>22800000</v>
      </c>
      <c r="E14" s="80">
        <v>11200000</v>
      </c>
      <c r="F14" s="80">
        <f>D14*$F$3</f>
        <v>4332000</v>
      </c>
      <c r="G14" s="80">
        <f>E14*$G$3</f>
        <v>2128000</v>
      </c>
      <c r="H14" s="80">
        <f t="shared" si="0"/>
        <v>1008000</v>
      </c>
      <c r="N14" s="1"/>
      <c r="O14" s="1"/>
    </row>
    <row r="15" spans="1:15" customFormat="1" x14ac:dyDescent="0.3">
      <c r="A15" s="1"/>
      <c r="B15" s="56" t="s">
        <v>295</v>
      </c>
      <c r="C15" s="57" t="s">
        <v>284</v>
      </c>
      <c r="D15" s="80">
        <v>10300000</v>
      </c>
      <c r="E15" s="80">
        <v>5700000</v>
      </c>
      <c r="F15" s="80">
        <f t="shared" si="1"/>
        <v>1957000</v>
      </c>
      <c r="G15" s="80">
        <f>E15*$G$3</f>
        <v>1083000</v>
      </c>
      <c r="H15" s="80">
        <f t="shared" si="0"/>
        <v>513000</v>
      </c>
      <c r="N15" s="1"/>
      <c r="O15" s="1"/>
    </row>
    <row r="16" spans="1:15" customFormat="1" x14ac:dyDescent="0.3">
      <c r="A16" s="1"/>
      <c r="B16" s="56" t="s">
        <v>296</v>
      </c>
      <c r="C16" s="57" t="s">
        <v>284</v>
      </c>
      <c r="D16" s="80">
        <v>3100000</v>
      </c>
      <c r="E16" s="80">
        <v>1800000</v>
      </c>
      <c r="F16" s="80">
        <f t="shared" si="1"/>
        <v>589000</v>
      </c>
      <c r="G16" s="80">
        <f t="shared" si="2"/>
        <v>342000</v>
      </c>
      <c r="H16" s="80">
        <f t="shared" si="0"/>
        <v>162000</v>
      </c>
      <c r="N16" s="1"/>
      <c r="O16" s="1"/>
    </row>
    <row r="17" spans="1:15" customFormat="1" x14ac:dyDescent="0.3">
      <c r="A17" s="1"/>
      <c r="B17" s="56" t="s">
        <v>297</v>
      </c>
      <c r="C17" s="57" t="s">
        <v>284</v>
      </c>
      <c r="D17" s="80">
        <v>2900000</v>
      </c>
      <c r="E17" s="80">
        <v>1300000</v>
      </c>
      <c r="F17" s="80">
        <f t="shared" si="1"/>
        <v>551000</v>
      </c>
      <c r="G17" s="80">
        <f t="shared" si="2"/>
        <v>247000</v>
      </c>
      <c r="H17" s="80">
        <f t="shared" si="0"/>
        <v>117000</v>
      </c>
      <c r="N17" s="1"/>
      <c r="O17" s="1"/>
    </row>
    <row r="18" spans="1:15" customFormat="1" x14ac:dyDescent="0.3">
      <c r="A18" s="1"/>
      <c r="B18" s="56" t="s">
        <v>298</v>
      </c>
      <c r="C18" s="57" t="s">
        <v>284</v>
      </c>
      <c r="D18" s="80">
        <v>8300000</v>
      </c>
      <c r="E18" s="80">
        <v>4200000</v>
      </c>
      <c r="F18" s="80">
        <f t="shared" si="1"/>
        <v>1577000</v>
      </c>
      <c r="G18" s="80">
        <f t="shared" si="2"/>
        <v>798000</v>
      </c>
      <c r="H18" s="80">
        <f t="shared" si="0"/>
        <v>378000</v>
      </c>
      <c r="N18" s="1"/>
      <c r="O18" s="1"/>
    </row>
    <row r="19" spans="1:15" customFormat="1" x14ac:dyDescent="0.3">
      <c r="A19" s="1"/>
      <c r="B19" s="56" t="s">
        <v>299</v>
      </c>
      <c r="C19" s="57" t="s">
        <v>284</v>
      </c>
      <c r="D19" s="80">
        <v>1200000</v>
      </c>
      <c r="E19" s="80">
        <v>353500</v>
      </c>
      <c r="F19" s="80">
        <f t="shared" si="1"/>
        <v>228000</v>
      </c>
      <c r="G19" s="80">
        <f t="shared" si="2"/>
        <v>67165</v>
      </c>
      <c r="H19" s="80">
        <f t="shared" si="0"/>
        <v>31815</v>
      </c>
      <c r="N19" s="1"/>
      <c r="O19" s="1"/>
    </row>
    <row r="20" spans="1:15" customFormat="1" x14ac:dyDescent="0.3">
      <c r="A20" s="1"/>
      <c r="B20" s="56" t="s">
        <v>300</v>
      </c>
      <c r="C20" s="57" t="s">
        <v>301</v>
      </c>
      <c r="D20" s="80">
        <v>1100000</v>
      </c>
      <c r="E20" s="80">
        <v>507100</v>
      </c>
      <c r="F20" s="80">
        <f t="shared" si="1"/>
        <v>209000</v>
      </c>
      <c r="G20" s="80">
        <f t="shared" si="2"/>
        <v>96349</v>
      </c>
      <c r="H20" s="80">
        <f t="shared" si="0"/>
        <v>45639</v>
      </c>
      <c r="N20" s="1"/>
      <c r="O20" s="1"/>
    </row>
    <row r="21" spans="1:15" customFormat="1" x14ac:dyDescent="0.3">
      <c r="A21" s="1"/>
      <c r="B21" s="56" t="s">
        <v>302</v>
      </c>
      <c r="C21" s="57" t="s">
        <v>284</v>
      </c>
      <c r="D21" s="80">
        <v>0</v>
      </c>
      <c r="E21" s="80">
        <v>0</v>
      </c>
      <c r="F21" s="80">
        <f t="shared" si="1"/>
        <v>0</v>
      </c>
      <c r="G21" s="80">
        <f t="shared" si="2"/>
        <v>0</v>
      </c>
      <c r="H21" s="80">
        <f t="shared" si="0"/>
        <v>0</v>
      </c>
      <c r="N21" s="1"/>
      <c r="O21" s="1"/>
    </row>
    <row r="22" spans="1:15" customFormat="1" x14ac:dyDescent="0.3">
      <c r="A22" s="1"/>
      <c r="B22" s="56" t="s">
        <v>303</v>
      </c>
      <c r="C22" s="57" t="s">
        <v>284</v>
      </c>
      <c r="D22" s="80">
        <v>0</v>
      </c>
      <c r="E22" s="80">
        <v>0</v>
      </c>
      <c r="F22" s="80">
        <f t="shared" si="1"/>
        <v>0</v>
      </c>
      <c r="G22" s="80">
        <f t="shared" si="2"/>
        <v>0</v>
      </c>
      <c r="H22" s="80">
        <f t="shared" si="0"/>
        <v>0</v>
      </c>
      <c r="N22" s="1"/>
      <c r="O22" s="1"/>
    </row>
    <row r="23" spans="1:15" customFormat="1" x14ac:dyDescent="0.3">
      <c r="A23" s="1"/>
      <c r="B23" s="56" t="s">
        <v>304</v>
      </c>
      <c r="C23" s="57" t="s">
        <v>284</v>
      </c>
      <c r="D23" s="80">
        <v>0</v>
      </c>
      <c r="E23" s="80">
        <v>0</v>
      </c>
      <c r="F23" s="80">
        <f t="shared" si="1"/>
        <v>0</v>
      </c>
      <c r="G23" s="80">
        <f t="shared" si="2"/>
        <v>0</v>
      </c>
      <c r="H23" s="80">
        <f t="shared" si="0"/>
        <v>0</v>
      </c>
      <c r="N23" s="1"/>
      <c r="O23" s="1"/>
    </row>
    <row r="24" spans="1:15" customFormat="1" x14ac:dyDescent="0.3">
      <c r="A24" s="1"/>
      <c r="B24" s="56" t="s">
        <v>305</v>
      </c>
      <c r="C24" s="57" t="s">
        <v>284</v>
      </c>
      <c r="D24" s="80">
        <v>11100</v>
      </c>
      <c r="E24" s="80">
        <v>0</v>
      </c>
      <c r="F24" s="80">
        <f t="shared" si="1"/>
        <v>2109</v>
      </c>
      <c r="G24" s="80">
        <f t="shared" si="2"/>
        <v>0</v>
      </c>
      <c r="H24" s="80">
        <f t="shared" si="0"/>
        <v>0</v>
      </c>
      <c r="N24" s="1"/>
      <c r="O24" s="1"/>
    </row>
    <row r="25" spans="1:15" customFormat="1" x14ac:dyDescent="0.3">
      <c r="A25" s="1"/>
      <c r="B25" s="56" t="s">
        <v>306</v>
      </c>
      <c r="C25" s="57" t="s">
        <v>284</v>
      </c>
      <c r="D25" s="80">
        <v>0</v>
      </c>
      <c r="E25" s="80">
        <v>0</v>
      </c>
      <c r="F25" s="80">
        <f t="shared" si="1"/>
        <v>0</v>
      </c>
      <c r="G25" s="80">
        <f t="shared" si="2"/>
        <v>0</v>
      </c>
      <c r="H25" s="80">
        <f t="shared" si="0"/>
        <v>0</v>
      </c>
      <c r="N25" s="1"/>
      <c r="O25" s="1"/>
    </row>
    <row r="26" spans="1:15" customFormat="1" x14ac:dyDescent="0.3">
      <c r="A26" s="1"/>
      <c r="B26" s="56" t="s">
        <v>307</v>
      </c>
      <c r="C26" s="57" t="s">
        <v>284</v>
      </c>
      <c r="D26" s="80">
        <v>0</v>
      </c>
      <c r="E26" s="80">
        <v>0</v>
      </c>
      <c r="F26" s="80">
        <f t="shared" si="1"/>
        <v>0</v>
      </c>
      <c r="G26" s="80">
        <f t="shared" si="2"/>
        <v>0</v>
      </c>
      <c r="H26" s="80">
        <f t="shared" si="0"/>
        <v>0</v>
      </c>
      <c r="N26" s="1"/>
      <c r="O26" s="1"/>
    </row>
    <row r="27" spans="1:15" customFormat="1" x14ac:dyDescent="0.3">
      <c r="A27" s="1"/>
      <c r="B27" s="56" t="s">
        <v>308</v>
      </c>
      <c r="C27" s="57" t="s">
        <v>284</v>
      </c>
      <c r="D27" s="80">
        <v>16600</v>
      </c>
      <c r="E27" s="80">
        <v>12000</v>
      </c>
      <c r="F27" s="80">
        <f t="shared" si="1"/>
        <v>3154</v>
      </c>
      <c r="G27" s="80">
        <f t="shared" si="2"/>
        <v>2280</v>
      </c>
      <c r="H27" s="80">
        <f t="shared" si="0"/>
        <v>1080</v>
      </c>
      <c r="N27" s="1"/>
      <c r="O27" s="1"/>
    </row>
    <row r="28" spans="1:15" customFormat="1" x14ac:dyDescent="0.3">
      <c r="A28" s="1"/>
      <c r="B28" s="56" t="s">
        <v>309</v>
      </c>
      <c r="C28" s="57" t="s">
        <v>284</v>
      </c>
      <c r="D28" s="80">
        <v>0</v>
      </c>
      <c r="E28" s="80">
        <v>0</v>
      </c>
      <c r="F28" s="80">
        <f t="shared" si="1"/>
        <v>0</v>
      </c>
      <c r="G28" s="80">
        <f t="shared" si="2"/>
        <v>0</v>
      </c>
      <c r="H28" s="80">
        <f t="shared" si="0"/>
        <v>0</v>
      </c>
      <c r="N28" s="1"/>
      <c r="O28" s="1"/>
    </row>
    <row r="29" spans="1:15" customFormat="1" x14ac:dyDescent="0.3">
      <c r="A29" s="1"/>
      <c r="B29" s="56" t="s">
        <v>310</v>
      </c>
      <c r="C29" s="57" t="s">
        <v>284</v>
      </c>
      <c r="D29" s="80">
        <v>242600</v>
      </c>
      <c r="E29" s="80">
        <v>93300</v>
      </c>
      <c r="F29" s="80">
        <f t="shared" si="1"/>
        <v>46094</v>
      </c>
      <c r="G29" s="80">
        <f t="shared" si="2"/>
        <v>17727</v>
      </c>
      <c r="H29" s="80">
        <f t="shared" si="0"/>
        <v>8397</v>
      </c>
      <c r="N29" s="1"/>
      <c r="O29" s="1"/>
    </row>
    <row r="30" spans="1:15" customFormat="1" x14ac:dyDescent="0.3">
      <c r="A30" s="1"/>
      <c r="B30" s="56" t="s">
        <v>311</v>
      </c>
      <c r="C30" s="59">
        <v>0.17</v>
      </c>
      <c r="D30" s="80">
        <v>363600</v>
      </c>
      <c r="E30" s="80">
        <v>210300</v>
      </c>
      <c r="F30" s="80">
        <f>D30*$F$3</f>
        <v>69084</v>
      </c>
      <c r="G30" s="80">
        <f>E30*$G$3</f>
        <v>39957</v>
      </c>
      <c r="H30" s="80">
        <f t="shared" si="0"/>
        <v>18927</v>
      </c>
      <c r="N30" s="1"/>
      <c r="O30" s="1"/>
    </row>
    <row r="31" spans="1:15" customFormat="1" x14ac:dyDescent="0.3">
      <c r="A31" s="1"/>
      <c r="B31" s="56" t="s">
        <v>312</v>
      </c>
      <c r="C31" s="57" t="s">
        <v>284</v>
      </c>
      <c r="D31" s="80">
        <v>0</v>
      </c>
      <c r="E31" s="80">
        <v>0</v>
      </c>
      <c r="F31" s="80">
        <f t="shared" si="1"/>
        <v>0</v>
      </c>
      <c r="G31" s="80">
        <f t="shared" si="2"/>
        <v>0</v>
      </c>
      <c r="H31" s="80">
        <f t="shared" si="0"/>
        <v>0</v>
      </c>
      <c r="N31" s="1"/>
      <c r="O31" s="1"/>
    </row>
    <row r="32" spans="1:15" customFormat="1" x14ac:dyDescent="0.3">
      <c r="A32" s="1"/>
      <c r="B32" s="56" t="s">
        <v>313</v>
      </c>
      <c r="C32" s="57" t="s">
        <v>284</v>
      </c>
      <c r="D32" s="80">
        <v>649300</v>
      </c>
      <c r="E32" s="80">
        <v>498200</v>
      </c>
      <c r="F32" s="80">
        <f t="shared" si="1"/>
        <v>123367</v>
      </c>
      <c r="G32" s="80">
        <f t="shared" si="2"/>
        <v>94658</v>
      </c>
      <c r="H32" s="80">
        <f t="shared" si="0"/>
        <v>44838</v>
      </c>
      <c r="N32" s="1"/>
      <c r="O32" s="1"/>
    </row>
    <row r="33" spans="1:15" customFormat="1" x14ac:dyDescent="0.3">
      <c r="A33" s="1"/>
      <c r="B33" s="56" t="s">
        <v>314</v>
      </c>
      <c r="C33" s="58">
        <v>1.9</v>
      </c>
      <c r="D33" s="80">
        <v>85300</v>
      </c>
      <c r="E33" s="80">
        <v>6100</v>
      </c>
      <c r="F33" s="80">
        <f t="shared" si="1"/>
        <v>16207</v>
      </c>
      <c r="G33" s="80">
        <f t="shared" si="2"/>
        <v>1159</v>
      </c>
      <c r="H33" s="80">
        <f t="shared" si="0"/>
        <v>549</v>
      </c>
      <c r="N33" s="1"/>
      <c r="O33" s="1"/>
    </row>
    <row r="34" spans="1:15" customFormat="1" x14ac:dyDescent="0.3">
      <c r="A34" s="1"/>
      <c r="B34" s="56" t="s">
        <v>315</v>
      </c>
      <c r="C34" s="57" t="s">
        <v>316</v>
      </c>
      <c r="D34" s="80">
        <v>57500</v>
      </c>
      <c r="E34" s="80">
        <v>27500</v>
      </c>
      <c r="F34" s="80">
        <f t="shared" si="1"/>
        <v>10925</v>
      </c>
      <c r="G34" s="80">
        <f t="shared" si="2"/>
        <v>5225</v>
      </c>
      <c r="H34" s="80">
        <f t="shared" si="0"/>
        <v>2475</v>
      </c>
      <c r="N34" s="1"/>
      <c r="O34" s="1"/>
    </row>
    <row r="35" spans="1:15" customFormat="1" x14ac:dyDescent="0.3">
      <c r="A35" s="1"/>
      <c r="B35" s="56">
        <v>120740</v>
      </c>
      <c r="C35" s="57" t="s">
        <v>284</v>
      </c>
      <c r="D35" s="80">
        <v>0</v>
      </c>
      <c r="E35" s="80">
        <v>0</v>
      </c>
      <c r="F35" s="80">
        <f t="shared" si="1"/>
        <v>0</v>
      </c>
      <c r="G35" s="80">
        <f t="shared" si="2"/>
        <v>0</v>
      </c>
      <c r="H35" s="80">
        <f t="shared" si="0"/>
        <v>0</v>
      </c>
      <c r="N35" s="1"/>
      <c r="O35" s="1"/>
    </row>
    <row r="36" spans="1:15" customFormat="1" x14ac:dyDescent="0.3">
      <c r="A36" s="1"/>
      <c r="B36" s="56">
        <v>120750</v>
      </c>
      <c r="C36" s="57" t="s">
        <v>284</v>
      </c>
      <c r="D36" s="80">
        <v>0</v>
      </c>
      <c r="E36" s="80">
        <v>0</v>
      </c>
      <c r="F36" s="80">
        <f t="shared" si="1"/>
        <v>0</v>
      </c>
      <c r="G36" s="80">
        <f t="shared" si="2"/>
        <v>0</v>
      </c>
      <c r="H36" s="80">
        <f t="shared" si="0"/>
        <v>0</v>
      </c>
      <c r="N36" s="1"/>
      <c r="O36" s="1"/>
    </row>
    <row r="37" spans="1:15" customFormat="1" x14ac:dyDescent="0.3">
      <c r="A37" s="1"/>
      <c r="B37" s="56">
        <v>120791</v>
      </c>
      <c r="C37" s="59">
        <v>0.02</v>
      </c>
      <c r="D37" s="80">
        <v>0</v>
      </c>
      <c r="E37" s="80">
        <v>0</v>
      </c>
      <c r="F37" s="80">
        <f t="shared" si="1"/>
        <v>0</v>
      </c>
      <c r="G37" s="80">
        <f t="shared" si="2"/>
        <v>0</v>
      </c>
      <c r="H37" s="80">
        <f t="shared" si="0"/>
        <v>0</v>
      </c>
      <c r="N37" s="1"/>
      <c r="O37" s="1"/>
    </row>
    <row r="38" spans="1:15" customFormat="1" x14ac:dyDescent="0.3">
      <c r="A38" s="1"/>
      <c r="B38" s="56">
        <v>121190</v>
      </c>
      <c r="C38" s="57" t="s">
        <v>317</v>
      </c>
      <c r="D38" s="80">
        <v>0</v>
      </c>
      <c r="E38" s="80">
        <v>0</v>
      </c>
      <c r="F38" s="80">
        <f t="shared" si="1"/>
        <v>0</v>
      </c>
      <c r="G38" s="80">
        <f t="shared" si="2"/>
        <v>0</v>
      </c>
      <c r="H38" s="80">
        <f t="shared" si="0"/>
        <v>0</v>
      </c>
      <c r="N38" s="1"/>
      <c r="O38" s="1"/>
    </row>
    <row r="39" spans="1:15" customFormat="1" x14ac:dyDescent="0.3">
      <c r="A39" s="1"/>
      <c r="B39" s="56">
        <v>210330</v>
      </c>
      <c r="C39" s="57" t="s">
        <v>318</v>
      </c>
      <c r="D39" s="80">
        <v>0</v>
      </c>
      <c r="E39" s="80">
        <v>0</v>
      </c>
      <c r="F39" s="80">
        <f t="shared" si="1"/>
        <v>0</v>
      </c>
      <c r="G39" s="80">
        <f t="shared" si="2"/>
        <v>0</v>
      </c>
      <c r="H39" s="80">
        <f t="shared" si="0"/>
        <v>0</v>
      </c>
      <c r="N39" s="1"/>
      <c r="O39" s="1"/>
    </row>
    <row r="40" spans="1:15" customFormat="1" x14ac:dyDescent="0.3">
      <c r="A40" s="1"/>
      <c r="B40" s="200" t="s">
        <v>319</v>
      </c>
      <c r="C40" s="201"/>
      <c r="D40" s="202"/>
      <c r="E40" s="114">
        <f>SUM(E5:E39)</f>
        <v>72488600</v>
      </c>
      <c r="F40" s="114">
        <f>SUM(F5:F39)</f>
        <v>27225423</v>
      </c>
      <c r="G40" s="114">
        <f>SUM(G5:G39)</f>
        <v>13772834</v>
      </c>
      <c r="H40" s="114">
        <f>SUM(H5:H39)</f>
        <v>6523974</v>
      </c>
      <c r="N40" s="1"/>
      <c r="O40" s="1"/>
    </row>
  </sheetData>
  <mergeCells count="2">
    <mergeCell ref="F2:G2"/>
    <mergeCell ref="B40:D40"/>
  </mergeCells>
  <pageMargins left="0.7" right="0.7" top="0.75" bottom="0.75" header="0.3" footer="0.3"/>
  <ignoredErrors>
    <ignoredError sqref="B15:B34 B5:B9 B10:B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414F8-033D-424F-82F4-F537F3244E67}">
  <dimension ref="A2:O40"/>
  <sheetViews>
    <sheetView workbookViewId="0">
      <selection activeCell="K7" sqref="K7"/>
    </sheetView>
  </sheetViews>
  <sheetFormatPr defaultColWidth="8.88671875" defaultRowHeight="14.4" x14ac:dyDescent="0.3"/>
  <cols>
    <col min="1" max="1" width="2.88671875" style="1" customWidth="1"/>
    <col min="2" max="2" width="8.88671875" style="1"/>
    <col min="3" max="3" width="12.6640625" style="1" customWidth="1"/>
    <col min="4" max="4" width="15.88671875" style="1" customWidth="1"/>
    <col min="5" max="8" width="18.6640625" style="1" customWidth="1"/>
    <col min="9" max="9" width="8.88671875" style="1"/>
    <col min="10" max="10" width="13.33203125" style="1" bestFit="1" customWidth="1"/>
    <col min="11" max="16384" width="8.88671875" style="1"/>
  </cols>
  <sheetData>
    <row r="2" spans="1:15" ht="36" x14ac:dyDescent="0.3">
      <c r="B2" s="66" t="s">
        <v>379</v>
      </c>
      <c r="C2" s="67"/>
      <c r="D2" s="67"/>
      <c r="E2" s="67"/>
      <c r="F2" s="199" t="s">
        <v>376</v>
      </c>
      <c r="G2" s="199"/>
      <c r="H2" s="98" t="s">
        <v>377</v>
      </c>
    </row>
    <row r="3" spans="1:15" x14ac:dyDescent="0.3">
      <c r="B3" s="99" t="s">
        <v>380</v>
      </c>
      <c r="C3" s="64"/>
      <c r="D3" s="64"/>
      <c r="E3" s="64"/>
      <c r="F3" s="65">
        <v>0.19</v>
      </c>
      <c r="G3" s="65">
        <v>0.19</v>
      </c>
      <c r="H3" s="65">
        <v>0.09</v>
      </c>
    </row>
    <row r="4" spans="1:15" s="5" customFormat="1" ht="28.8" x14ac:dyDescent="0.3">
      <c r="B4" s="69" t="s">
        <v>271</v>
      </c>
      <c r="C4" s="61" t="s">
        <v>272</v>
      </c>
      <c r="D4" s="70" t="s">
        <v>324</v>
      </c>
      <c r="E4" s="69" t="s">
        <v>273</v>
      </c>
      <c r="F4" s="61" t="s">
        <v>325</v>
      </c>
      <c r="G4" s="61" t="s">
        <v>326</v>
      </c>
      <c r="H4" s="61" t="s">
        <v>276</v>
      </c>
    </row>
    <row r="5" spans="1:15" customFormat="1" x14ac:dyDescent="0.3">
      <c r="A5" s="1"/>
      <c r="B5" s="56" t="s">
        <v>281</v>
      </c>
      <c r="C5" s="57" t="s">
        <v>282</v>
      </c>
      <c r="D5" s="80">
        <v>6300</v>
      </c>
      <c r="E5" s="80">
        <v>0</v>
      </c>
      <c r="F5" s="80">
        <f>D5*$F$3</f>
        <v>1197</v>
      </c>
      <c r="G5" s="80">
        <f>E5*$G$3</f>
        <v>0</v>
      </c>
      <c r="H5" s="80">
        <f>E5*$H$3</f>
        <v>0</v>
      </c>
      <c r="N5" s="1"/>
      <c r="O5" s="1"/>
    </row>
    <row r="6" spans="1:15" customFormat="1" x14ac:dyDescent="0.3">
      <c r="A6" s="1"/>
      <c r="B6" s="56" t="s">
        <v>283</v>
      </c>
      <c r="C6" s="57" t="s">
        <v>284</v>
      </c>
      <c r="D6" s="80">
        <v>278500000</v>
      </c>
      <c r="E6" s="80">
        <v>141100000</v>
      </c>
      <c r="F6" s="80">
        <f>D6*$F$3</f>
        <v>52915000</v>
      </c>
      <c r="G6" s="80">
        <f>E6*$G$3</f>
        <v>26809000</v>
      </c>
      <c r="H6" s="80">
        <f t="shared" ref="H6:H39" si="0">E6*$H$3</f>
        <v>12699000</v>
      </c>
      <c r="J6" s="150"/>
      <c r="N6" s="1"/>
      <c r="O6" s="1"/>
    </row>
    <row r="7" spans="1:15" customFormat="1" x14ac:dyDescent="0.3">
      <c r="A7" s="1"/>
      <c r="B7" s="56" t="s">
        <v>285</v>
      </c>
      <c r="C7" s="57" t="s">
        <v>284</v>
      </c>
      <c r="D7" s="80">
        <v>124700000</v>
      </c>
      <c r="E7" s="80">
        <v>57800000</v>
      </c>
      <c r="F7" s="80">
        <f t="shared" ref="F7:F39" si="1">D7*$F$3</f>
        <v>23693000</v>
      </c>
      <c r="G7" s="80">
        <f t="shared" ref="G7:G39" si="2">E7*$G$3</f>
        <v>10982000</v>
      </c>
      <c r="H7" s="80">
        <f>E7*$H$3</f>
        <v>5202000</v>
      </c>
      <c r="N7" s="1"/>
      <c r="O7" s="1"/>
    </row>
    <row r="8" spans="1:15" customFormat="1" x14ac:dyDescent="0.3">
      <c r="A8" s="1"/>
      <c r="B8" s="56" t="s">
        <v>286</v>
      </c>
      <c r="C8" s="57" t="s">
        <v>287</v>
      </c>
      <c r="D8" s="80">
        <v>572500</v>
      </c>
      <c r="E8" s="80">
        <v>159400</v>
      </c>
      <c r="F8" s="80">
        <f t="shared" si="1"/>
        <v>108775</v>
      </c>
      <c r="G8" s="80">
        <f t="shared" si="2"/>
        <v>30286</v>
      </c>
      <c r="H8" s="80">
        <f t="shared" si="0"/>
        <v>14346</v>
      </c>
      <c r="N8" s="1"/>
      <c r="O8" s="1"/>
    </row>
    <row r="9" spans="1:15" customFormat="1" x14ac:dyDescent="0.3">
      <c r="A9" s="1"/>
      <c r="B9" s="56" t="s">
        <v>288</v>
      </c>
      <c r="C9" s="57" t="s">
        <v>289</v>
      </c>
      <c r="D9" s="80">
        <v>641000</v>
      </c>
      <c r="E9" s="80">
        <v>264300</v>
      </c>
      <c r="F9" s="80">
        <f t="shared" si="1"/>
        <v>121790</v>
      </c>
      <c r="G9" s="80">
        <f t="shared" si="2"/>
        <v>50217</v>
      </c>
      <c r="H9" s="80">
        <f t="shared" si="0"/>
        <v>23787</v>
      </c>
      <c r="N9" s="1"/>
      <c r="O9" s="1"/>
    </row>
    <row r="10" spans="1:15" customFormat="1" x14ac:dyDescent="0.3">
      <c r="A10" s="1"/>
      <c r="B10" s="56" t="s">
        <v>290</v>
      </c>
      <c r="C10" s="57" t="s">
        <v>284</v>
      </c>
      <c r="D10" s="80">
        <v>2700</v>
      </c>
      <c r="E10" s="80">
        <v>0</v>
      </c>
      <c r="F10" s="80">
        <f t="shared" si="1"/>
        <v>513</v>
      </c>
      <c r="G10" s="80">
        <f t="shared" si="2"/>
        <v>0</v>
      </c>
      <c r="H10" s="80">
        <f t="shared" si="0"/>
        <v>0</v>
      </c>
      <c r="N10" s="1"/>
      <c r="O10" s="1"/>
    </row>
    <row r="11" spans="1:15" customFormat="1" x14ac:dyDescent="0.3">
      <c r="A11" s="1"/>
      <c r="B11" s="56" t="s">
        <v>291</v>
      </c>
      <c r="C11" s="57" t="s">
        <v>284</v>
      </c>
      <c r="D11" s="80">
        <v>8400</v>
      </c>
      <c r="E11" s="80">
        <v>5500</v>
      </c>
      <c r="F11" s="80">
        <f t="shared" si="1"/>
        <v>1596</v>
      </c>
      <c r="G11" s="80">
        <f t="shared" si="2"/>
        <v>1045</v>
      </c>
      <c r="H11" s="80">
        <f t="shared" si="0"/>
        <v>495</v>
      </c>
      <c r="N11" s="1"/>
      <c r="O11" s="1"/>
    </row>
    <row r="12" spans="1:15" customFormat="1" x14ac:dyDescent="0.3">
      <c r="A12" s="1"/>
      <c r="B12" s="56" t="s">
        <v>292</v>
      </c>
      <c r="C12" s="57" t="s">
        <v>284</v>
      </c>
      <c r="D12" s="80">
        <v>14600000</v>
      </c>
      <c r="E12" s="80">
        <v>6200000</v>
      </c>
      <c r="F12" s="80">
        <f t="shared" si="1"/>
        <v>2774000</v>
      </c>
      <c r="G12" s="80">
        <f t="shared" si="2"/>
        <v>1178000</v>
      </c>
      <c r="H12" s="80">
        <f t="shared" si="0"/>
        <v>558000</v>
      </c>
      <c r="N12" s="1"/>
      <c r="O12" s="1"/>
    </row>
    <row r="13" spans="1:15" customFormat="1" x14ac:dyDescent="0.3">
      <c r="A13" s="1"/>
      <c r="B13" s="56" t="s">
        <v>293</v>
      </c>
      <c r="C13" s="57" t="s">
        <v>284</v>
      </c>
      <c r="D13" s="80">
        <v>5400000</v>
      </c>
      <c r="E13" s="80">
        <v>2300000</v>
      </c>
      <c r="F13" s="80">
        <f t="shared" si="1"/>
        <v>1026000</v>
      </c>
      <c r="G13" s="80">
        <f t="shared" si="2"/>
        <v>437000</v>
      </c>
      <c r="H13" s="80">
        <f t="shared" si="0"/>
        <v>207000</v>
      </c>
      <c r="N13" s="1"/>
      <c r="O13" s="1"/>
    </row>
    <row r="14" spans="1:15" customFormat="1" x14ac:dyDescent="0.3">
      <c r="A14" s="1"/>
      <c r="B14" s="56" t="s">
        <v>294</v>
      </c>
      <c r="C14" s="57" t="s">
        <v>284</v>
      </c>
      <c r="D14" s="80">
        <v>31700000</v>
      </c>
      <c r="E14" s="80">
        <v>13000000</v>
      </c>
      <c r="F14" s="80">
        <f t="shared" si="1"/>
        <v>6023000</v>
      </c>
      <c r="G14" s="80">
        <f t="shared" si="2"/>
        <v>2470000</v>
      </c>
      <c r="H14" s="80">
        <f t="shared" si="0"/>
        <v>1170000</v>
      </c>
      <c r="N14" s="1"/>
      <c r="O14" s="1"/>
    </row>
    <row r="15" spans="1:15" customFormat="1" x14ac:dyDescent="0.3">
      <c r="A15" s="1"/>
      <c r="B15" s="56" t="s">
        <v>295</v>
      </c>
      <c r="C15" s="57" t="s">
        <v>284</v>
      </c>
      <c r="D15" s="80">
        <v>422200</v>
      </c>
      <c r="E15" s="80">
        <v>184000</v>
      </c>
      <c r="F15" s="80">
        <f t="shared" si="1"/>
        <v>80218</v>
      </c>
      <c r="G15" s="80">
        <f t="shared" si="2"/>
        <v>34960</v>
      </c>
      <c r="H15" s="80">
        <f t="shared" si="0"/>
        <v>16560</v>
      </c>
      <c r="N15" s="1"/>
      <c r="O15" s="1"/>
    </row>
    <row r="16" spans="1:15" customFormat="1" x14ac:dyDescent="0.3">
      <c r="A16" s="1"/>
      <c r="B16" s="56" t="s">
        <v>296</v>
      </c>
      <c r="C16" s="57" t="s">
        <v>284</v>
      </c>
      <c r="D16" s="80">
        <v>833500</v>
      </c>
      <c r="E16" s="80">
        <v>502900</v>
      </c>
      <c r="F16" s="80">
        <f t="shared" si="1"/>
        <v>158365</v>
      </c>
      <c r="G16" s="80">
        <f t="shared" si="2"/>
        <v>95551</v>
      </c>
      <c r="H16" s="80">
        <f t="shared" si="0"/>
        <v>45261</v>
      </c>
      <c r="N16" s="1"/>
      <c r="O16" s="1"/>
    </row>
    <row r="17" spans="1:15" customFormat="1" x14ac:dyDescent="0.3">
      <c r="A17" s="1"/>
      <c r="B17" s="56" t="s">
        <v>297</v>
      </c>
      <c r="C17" s="57" t="s">
        <v>284</v>
      </c>
      <c r="D17" s="80">
        <v>2300</v>
      </c>
      <c r="E17" s="80">
        <v>0</v>
      </c>
      <c r="F17" s="80">
        <f t="shared" si="1"/>
        <v>437</v>
      </c>
      <c r="G17" s="80">
        <f t="shared" si="2"/>
        <v>0</v>
      </c>
      <c r="H17" s="80">
        <f t="shared" si="0"/>
        <v>0</v>
      </c>
      <c r="N17" s="1"/>
      <c r="O17" s="1"/>
    </row>
    <row r="18" spans="1:15" customFormat="1" x14ac:dyDescent="0.3">
      <c r="A18" s="1"/>
      <c r="B18" s="56" t="s">
        <v>298</v>
      </c>
      <c r="C18" s="57" t="s">
        <v>284</v>
      </c>
      <c r="D18" s="80">
        <v>2800000</v>
      </c>
      <c r="E18" s="80">
        <v>977200</v>
      </c>
      <c r="F18" s="80">
        <f t="shared" si="1"/>
        <v>532000</v>
      </c>
      <c r="G18" s="80">
        <f t="shared" si="2"/>
        <v>185668</v>
      </c>
      <c r="H18" s="80">
        <f t="shared" si="0"/>
        <v>87948</v>
      </c>
      <c r="N18" s="1"/>
      <c r="O18" s="1"/>
    </row>
    <row r="19" spans="1:15" customFormat="1" x14ac:dyDescent="0.3">
      <c r="A19" s="1"/>
      <c r="B19" s="56" t="s">
        <v>299</v>
      </c>
      <c r="C19" s="57" t="s">
        <v>284</v>
      </c>
      <c r="D19" s="80">
        <v>35900</v>
      </c>
      <c r="E19" s="80">
        <v>0</v>
      </c>
      <c r="F19" s="80">
        <f t="shared" si="1"/>
        <v>6821</v>
      </c>
      <c r="G19" s="80">
        <f t="shared" si="2"/>
        <v>0</v>
      </c>
      <c r="H19" s="80">
        <f t="shared" si="0"/>
        <v>0</v>
      </c>
      <c r="N19" s="1"/>
      <c r="O19" s="1"/>
    </row>
    <row r="20" spans="1:15" customFormat="1" x14ac:dyDescent="0.3">
      <c r="A20" s="1"/>
      <c r="B20" s="56" t="s">
        <v>300</v>
      </c>
      <c r="C20" s="57" t="s">
        <v>301</v>
      </c>
      <c r="D20" s="80">
        <v>125300</v>
      </c>
      <c r="E20" s="80">
        <v>33500</v>
      </c>
      <c r="F20" s="80">
        <f t="shared" si="1"/>
        <v>23807</v>
      </c>
      <c r="G20" s="80">
        <f t="shared" si="2"/>
        <v>6365</v>
      </c>
      <c r="H20" s="80">
        <f t="shared" si="0"/>
        <v>3015</v>
      </c>
      <c r="N20" s="1"/>
      <c r="O20" s="1"/>
    </row>
    <row r="21" spans="1:15" customFormat="1" x14ac:dyDescent="0.3">
      <c r="A21" s="1"/>
      <c r="B21" s="56" t="s">
        <v>302</v>
      </c>
      <c r="C21" s="57" t="s">
        <v>284</v>
      </c>
      <c r="D21" s="80">
        <v>24300</v>
      </c>
      <c r="E21" s="80">
        <v>17000</v>
      </c>
      <c r="F21" s="80">
        <f t="shared" si="1"/>
        <v>4617</v>
      </c>
      <c r="G21" s="80">
        <f t="shared" si="2"/>
        <v>3230</v>
      </c>
      <c r="H21" s="80">
        <f t="shared" si="0"/>
        <v>1530</v>
      </c>
      <c r="N21" s="1"/>
      <c r="O21" s="1"/>
    </row>
    <row r="22" spans="1:15" customFormat="1" x14ac:dyDescent="0.3">
      <c r="A22" s="1"/>
      <c r="B22" s="56" t="s">
        <v>303</v>
      </c>
      <c r="C22" s="57" t="s">
        <v>284</v>
      </c>
      <c r="D22" s="80">
        <v>2800</v>
      </c>
      <c r="E22" s="80">
        <v>0</v>
      </c>
      <c r="F22" s="80">
        <f t="shared" si="1"/>
        <v>532</v>
      </c>
      <c r="G22" s="80">
        <f t="shared" si="2"/>
        <v>0</v>
      </c>
      <c r="H22" s="80">
        <f t="shared" si="0"/>
        <v>0</v>
      </c>
      <c r="N22" s="1"/>
      <c r="O22" s="1"/>
    </row>
    <row r="23" spans="1:15" customFormat="1" x14ac:dyDescent="0.3">
      <c r="A23" s="1"/>
      <c r="B23" s="56" t="s">
        <v>304</v>
      </c>
      <c r="C23" s="57" t="s">
        <v>284</v>
      </c>
      <c r="D23" s="80">
        <v>4800</v>
      </c>
      <c r="E23" s="80">
        <v>2200</v>
      </c>
      <c r="F23" s="80">
        <f t="shared" si="1"/>
        <v>912</v>
      </c>
      <c r="G23" s="80">
        <f t="shared" si="2"/>
        <v>418</v>
      </c>
      <c r="H23" s="80">
        <f t="shared" si="0"/>
        <v>198</v>
      </c>
      <c r="N23" s="1"/>
      <c r="O23" s="1"/>
    </row>
    <row r="24" spans="1:15" customFormat="1" x14ac:dyDescent="0.3">
      <c r="A24" s="1"/>
      <c r="B24" s="56" t="s">
        <v>305</v>
      </c>
      <c r="C24" s="57" t="s">
        <v>284</v>
      </c>
      <c r="D24" s="80">
        <v>6600</v>
      </c>
      <c r="E24" s="80">
        <v>2400</v>
      </c>
      <c r="F24" s="80">
        <f t="shared" si="1"/>
        <v>1254</v>
      </c>
      <c r="G24" s="80">
        <f t="shared" si="2"/>
        <v>456</v>
      </c>
      <c r="H24" s="80">
        <f t="shared" si="0"/>
        <v>216</v>
      </c>
      <c r="N24" s="1"/>
      <c r="O24" s="1"/>
    </row>
    <row r="25" spans="1:15" customFormat="1" x14ac:dyDescent="0.3">
      <c r="A25" s="1"/>
      <c r="B25" s="56" t="s">
        <v>306</v>
      </c>
      <c r="C25" s="57" t="s">
        <v>284</v>
      </c>
      <c r="D25" s="80">
        <v>7500</v>
      </c>
      <c r="E25" s="80">
        <v>4600</v>
      </c>
      <c r="F25" s="80">
        <f t="shared" si="1"/>
        <v>1425</v>
      </c>
      <c r="G25" s="80">
        <f t="shared" si="2"/>
        <v>874</v>
      </c>
      <c r="H25" s="80">
        <f t="shared" si="0"/>
        <v>414</v>
      </c>
      <c r="N25" s="1"/>
      <c r="O25" s="1"/>
    </row>
    <row r="26" spans="1:15" customFormat="1" x14ac:dyDescent="0.3">
      <c r="A26" s="1"/>
      <c r="B26" s="56" t="s">
        <v>307</v>
      </c>
      <c r="C26" s="57" t="s">
        <v>284</v>
      </c>
      <c r="D26" s="80">
        <v>1700000</v>
      </c>
      <c r="E26" s="80">
        <v>970300</v>
      </c>
      <c r="F26" s="80">
        <f t="shared" si="1"/>
        <v>323000</v>
      </c>
      <c r="G26" s="80">
        <f t="shared" si="2"/>
        <v>184357</v>
      </c>
      <c r="H26" s="80">
        <f>E26*$H$3</f>
        <v>87327</v>
      </c>
      <c r="N26" s="1"/>
      <c r="O26" s="1"/>
    </row>
    <row r="27" spans="1:15" customFormat="1" x14ac:dyDescent="0.3">
      <c r="A27" s="1"/>
      <c r="B27" s="56" t="s">
        <v>308</v>
      </c>
      <c r="C27" s="57" t="s">
        <v>284</v>
      </c>
      <c r="D27" s="80">
        <v>3400000</v>
      </c>
      <c r="E27" s="80">
        <v>983500</v>
      </c>
      <c r="F27" s="80">
        <f t="shared" si="1"/>
        <v>646000</v>
      </c>
      <c r="G27" s="80">
        <f t="shared" si="2"/>
        <v>186865</v>
      </c>
      <c r="H27" s="80">
        <f t="shared" si="0"/>
        <v>88515</v>
      </c>
      <c r="N27" s="1"/>
      <c r="O27" s="1"/>
    </row>
    <row r="28" spans="1:15" customFormat="1" x14ac:dyDescent="0.3">
      <c r="A28" s="1"/>
      <c r="B28" s="56" t="s">
        <v>309</v>
      </c>
      <c r="C28" s="57" t="s">
        <v>284</v>
      </c>
      <c r="D28" s="80">
        <v>182800</v>
      </c>
      <c r="E28" s="80">
        <v>36800</v>
      </c>
      <c r="F28" s="80">
        <f t="shared" si="1"/>
        <v>34732</v>
      </c>
      <c r="G28" s="80">
        <f t="shared" si="2"/>
        <v>6992</v>
      </c>
      <c r="H28" s="80">
        <f t="shared" si="0"/>
        <v>3312</v>
      </c>
      <c r="N28" s="1"/>
      <c r="O28" s="1"/>
    </row>
    <row r="29" spans="1:15" customFormat="1" x14ac:dyDescent="0.3">
      <c r="A29" s="1"/>
      <c r="B29" s="56" t="s">
        <v>310</v>
      </c>
      <c r="C29" s="57" t="s">
        <v>284</v>
      </c>
      <c r="D29" s="80">
        <v>203300</v>
      </c>
      <c r="E29" s="80">
        <v>147200</v>
      </c>
      <c r="F29" s="80">
        <f t="shared" si="1"/>
        <v>38627</v>
      </c>
      <c r="G29" s="80">
        <f t="shared" si="2"/>
        <v>27968</v>
      </c>
      <c r="H29" s="80">
        <f t="shared" si="0"/>
        <v>13248</v>
      </c>
      <c r="N29" s="1"/>
      <c r="O29" s="1"/>
    </row>
    <row r="30" spans="1:15" customFormat="1" x14ac:dyDescent="0.3">
      <c r="A30" s="1"/>
      <c r="B30" s="56" t="s">
        <v>311</v>
      </c>
      <c r="C30" s="59">
        <v>0.17</v>
      </c>
      <c r="D30" s="80">
        <v>1100000</v>
      </c>
      <c r="E30" s="80">
        <v>479700</v>
      </c>
      <c r="F30" s="80">
        <f t="shared" si="1"/>
        <v>209000</v>
      </c>
      <c r="G30" s="80">
        <f t="shared" si="2"/>
        <v>91143</v>
      </c>
      <c r="H30" s="80">
        <f t="shared" si="0"/>
        <v>43173</v>
      </c>
      <c r="N30" s="1"/>
      <c r="O30" s="1"/>
    </row>
    <row r="31" spans="1:15" customFormat="1" x14ac:dyDescent="0.3">
      <c r="A31" s="1"/>
      <c r="B31" s="56" t="s">
        <v>312</v>
      </c>
      <c r="C31" s="57" t="s">
        <v>284</v>
      </c>
      <c r="D31" s="80">
        <v>0</v>
      </c>
      <c r="E31" s="80">
        <v>0</v>
      </c>
      <c r="F31" s="80">
        <f t="shared" si="1"/>
        <v>0</v>
      </c>
      <c r="G31" s="80">
        <f t="shared" si="2"/>
        <v>0</v>
      </c>
      <c r="H31" s="80">
        <f t="shared" si="0"/>
        <v>0</v>
      </c>
      <c r="N31" s="1"/>
      <c r="O31" s="1"/>
    </row>
    <row r="32" spans="1:15" customFormat="1" x14ac:dyDescent="0.3">
      <c r="A32" s="1"/>
      <c r="B32" s="56" t="s">
        <v>313</v>
      </c>
      <c r="C32" s="57" t="s">
        <v>284</v>
      </c>
      <c r="D32" s="80">
        <v>217100</v>
      </c>
      <c r="E32" s="80">
        <v>54100</v>
      </c>
      <c r="F32" s="80">
        <f t="shared" si="1"/>
        <v>41249</v>
      </c>
      <c r="G32" s="80">
        <f t="shared" si="2"/>
        <v>10279</v>
      </c>
      <c r="H32" s="80">
        <f t="shared" si="0"/>
        <v>4869</v>
      </c>
      <c r="N32" s="1"/>
      <c r="O32" s="1"/>
    </row>
    <row r="33" spans="1:15" customFormat="1" x14ac:dyDescent="0.3">
      <c r="A33" s="1"/>
      <c r="B33" s="56" t="s">
        <v>314</v>
      </c>
      <c r="C33" s="58">
        <v>1.9</v>
      </c>
      <c r="D33" s="80">
        <v>2100000</v>
      </c>
      <c r="E33" s="80">
        <v>735800</v>
      </c>
      <c r="F33" s="80">
        <f t="shared" si="1"/>
        <v>399000</v>
      </c>
      <c r="G33" s="80">
        <f t="shared" si="2"/>
        <v>139802</v>
      </c>
      <c r="H33" s="80">
        <f t="shared" si="0"/>
        <v>66222</v>
      </c>
      <c r="N33" s="1"/>
      <c r="O33" s="1"/>
    </row>
    <row r="34" spans="1:15" customFormat="1" x14ac:dyDescent="0.3">
      <c r="A34" s="1"/>
      <c r="B34" s="56" t="s">
        <v>315</v>
      </c>
      <c r="C34" s="57" t="s">
        <v>316</v>
      </c>
      <c r="D34" s="80">
        <v>2500000</v>
      </c>
      <c r="E34" s="80">
        <v>949500</v>
      </c>
      <c r="F34" s="80">
        <f t="shared" si="1"/>
        <v>475000</v>
      </c>
      <c r="G34" s="80">
        <f t="shared" si="2"/>
        <v>180405</v>
      </c>
      <c r="H34" s="80">
        <f t="shared" si="0"/>
        <v>85455</v>
      </c>
      <c r="N34" s="1"/>
      <c r="O34" s="1"/>
    </row>
    <row r="35" spans="1:15" customFormat="1" x14ac:dyDescent="0.3">
      <c r="A35" s="1"/>
      <c r="B35" s="56">
        <v>120740</v>
      </c>
      <c r="C35" s="57" t="s">
        <v>284</v>
      </c>
      <c r="D35" s="80">
        <v>34000</v>
      </c>
      <c r="E35" s="80">
        <v>17200</v>
      </c>
      <c r="F35" s="80">
        <f t="shared" si="1"/>
        <v>6460</v>
      </c>
      <c r="G35" s="80">
        <f t="shared" si="2"/>
        <v>3268</v>
      </c>
      <c r="H35" s="80">
        <f t="shared" si="0"/>
        <v>1548</v>
      </c>
      <c r="N35" s="1"/>
      <c r="O35" s="1"/>
    </row>
    <row r="36" spans="1:15" customFormat="1" x14ac:dyDescent="0.3">
      <c r="A36" s="1"/>
      <c r="B36" s="56">
        <v>120750</v>
      </c>
      <c r="C36" s="57" t="s">
        <v>284</v>
      </c>
      <c r="D36" s="80">
        <v>0</v>
      </c>
      <c r="E36" s="80">
        <v>0</v>
      </c>
      <c r="F36" s="80">
        <f t="shared" si="1"/>
        <v>0</v>
      </c>
      <c r="G36" s="80">
        <f t="shared" si="2"/>
        <v>0</v>
      </c>
      <c r="H36" s="80">
        <f t="shared" si="0"/>
        <v>0</v>
      </c>
      <c r="N36" s="1"/>
      <c r="O36" s="1"/>
    </row>
    <row r="37" spans="1:15" customFormat="1" x14ac:dyDescent="0.3">
      <c r="A37" s="1"/>
      <c r="B37" s="56">
        <v>120791</v>
      </c>
      <c r="C37" s="59">
        <v>0.02</v>
      </c>
      <c r="D37" s="80">
        <v>0</v>
      </c>
      <c r="E37" s="80">
        <v>0</v>
      </c>
      <c r="F37" s="80">
        <f t="shared" si="1"/>
        <v>0</v>
      </c>
      <c r="G37" s="80">
        <f t="shared" si="2"/>
        <v>0</v>
      </c>
      <c r="H37" s="80">
        <f t="shared" si="0"/>
        <v>0</v>
      </c>
      <c r="N37" s="1"/>
      <c r="O37" s="1"/>
    </row>
    <row r="38" spans="1:15" customFormat="1" x14ac:dyDescent="0.3">
      <c r="A38" s="1"/>
      <c r="B38" s="56">
        <v>121190</v>
      </c>
      <c r="C38" s="57" t="s">
        <v>317</v>
      </c>
      <c r="D38" s="80">
        <v>146000</v>
      </c>
      <c r="E38" s="80">
        <v>52500</v>
      </c>
      <c r="F38" s="80">
        <f t="shared" si="1"/>
        <v>27740</v>
      </c>
      <c r="G38" s="80">
        <f t="shared" si="2"/>
        <v>9975</v>
      </c>
      <c r="H38" s="80">
        <f t="shared" si="0"/>
        <v>4725</v>
      </c>
      <c r="N38" s="1"/>
      <c r="O38" s="1"/>
    </row>
    <row r="39" spans="1:15" customFormat="1" x14ac:dyDescent="0.3">
      <c r="A39" s="1"/>
      <c r="B39" s="56">
        <v>210330</v>
      </c>
      <c r="C39" s="57" t="s">
        <v>318</v>
      </c>
      <c r="D39" s="80">
        <v>0</v>
      </c>
      <c r="E39" s="80">
        <v>0</v>
      </c>
      <c r="F39" s="80">
        <f t="shared" si="1"/>
        <v>0</v>
      </c>
      <c r="G39" s="80">
        <f t="shared" si="2"/>
        <v>0</v>
      </c>
      <c r="H39" s="80">
        <f t="shared" si="0"/>
        <v>0</v>
      </c>
      <c r="N39" s="1"/>
      <c r="O39" s="1"/>
    </row>
    <row r="40" spans="1:15" customFormat="1" x14ac:dyDescent="0.3">
      <c r="A40" s="1"/>
      <c r="B40" s="200" t="s">
        <v>319</v>
      </c>
      <c r="C40" s="201"/>
      <c r="D40" s="202"/>
      <c r="E40" s="114">
        <f>SUM(E5:E39)</f>
        <v>226979600</v>
      </c>
      <c r="F40" s="114">
        <f>SUM(F5:F39)</f>
        <v>89676067</v>
      </c>
      <c r="G40" s="114">
        <f t="shared" ref="G40" si="3">SUM(G5:G39)</f>
        <v>43126124</v>
      </c>
      <c r="H40" s="114">
        <f>SUM(H5:H39)</f>
        <v>20428164</v>
      </c>
      <c r="N40" s="1"/>
      <c r="O40" s="1"/>
    </row>
  </sheetData>
  <mergeCells count="2">
    <mergeCell ref="F2:G2"/>
    <mergeCell ref="B40:D40"/>
  </mergeCells>
  <pageMargins left="0.7" right="0.7" top="0.75" bottom="0.75" header="0.3" footer="0.3"/>
  <ignoredErrors>
    <ignoredError sqref="B15:B34 B5:B9 B10:B1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60db7d6-f72f-470c-a32a-3b13cfb24c81" xsi:nil="true"/>
    <lcf76f155ced4ddcb4097134ff3c332f xmlns="ef6db2f1-acb2-4138-b0c1-751d2d4866b8">
      <Terms xmlns="http://schemas.microsoft.com/office/infopath/2007/PartnerControls"/>
    </lcf76f155ced4ddcb4097134ff3c332f>
    <TMNotes xmlns="ef6db2f1-acb2-4138-b0c1-751d2d4866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4D5DE28F31AB4CB394186050B24471" ma:contentTypeVersion="16" ma:contentTypeDescription="Create a new document." ma:contentTypeScope="" ma:versionID="8f3bf64cfbe6d26cb1983aaa063a4dfe">
  <xsd:schema xmlns:xsd="http://www.w3.org/2001/XMLSchema" xmlns:xs="http://www.w3.org/2001/XMLSchema" xmlns:p="http://schemas.microsoft.com/office/2006/metadata/properties" xmlns:ns2="ef6db2f1-acb2-4138-b0c1-751d2d4866b8" xmlns:ns3="860db7d6-f72f-470c-a32a-3b13cfb24c81" targetNamespace="http://schemas.microsoft.com/office/2006/metadata/properties" ma:root="true" ma:fieldsID="d677fdbdfa6d635c7d9e0963078215e1" ns2:_="" ns3:_="">
    <xsd:import namespace="ef6db2f1-acb2-4138-b0c1-751d2d4866b8"/>
    <xsd:import namespace="860db7d6-f72f-470c-a32a-3b13cfb24c8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TM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db2f1-acb2-4138-b0c1-751d2d4866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8051b6-42b6-45e1-940d-9ceebb284c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TMNotes" ma:index="23" nillable="true" ma:displayName="TM Notes" ma:format="Dropdown" ma:internalName="TM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0db7d6-f72f-470c-a32a-3b13cfb24c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27c8744-fb06-43f3-9dc4-637b5690a60c}" ma:internalName="TaxCatchAll" ma:showField="CatchAllData" ma:web="860db7d6-f72f-470c-a32a-3b13cfb24c8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C7F0C-9EF0-4365-B112-73252C9C33E6}">
  <ds:schemaRefs>
    <ds:schemaRef ds:uri="http://schemas.microsoft.com/sharepoint/v3/contenttype/forms"/>
  </ds:schemaRefs>
</ds:datastoreItem>
</file>

<file path=customXml/itemProps2.xml><?xml version="1.0" encoding="utf-8"?>
<ds:datastoreItem xmlns:ds="http://schemas.openxmlformats.org/officeDocument/2006/customXml" ds:itemID="{241A4342-27E7-4744-97B3-FE2B1D4315A2}">
  <ds:schemaRefs>
    <ds:schemaRef ds:uri="http://schemas.microsoft.com/office/2006/metadata/properties"/>
    <ds:schemaRef ds:uri="http://schemas.microsoft.com/office/infopath/2007/PartnerControls"/>
    <ds:schemaRef ds:uri="860db7d6-f72f-470c-a32a-3b13cfb24c81"/>
    <ds:schemaRef ds:uri="ef6db2f1-acb2-4138-b0c1-751d2d4866b8"/>
  </ds:schemaRefs>
</ds:datastoreItem>
</file>

<file path=customXml/itemProps3.xml><?xml version="1.0" encoding="utf-8"?>
<ds:datastoreItem xmlns:ds="http://schemas.openxmlformats.org/officeDocument/2006/customXml" ds:itemID="{80F13467-2ADB-4A69-B5F4-6735E29D2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db2f1-acb2-4138-b0c1-751d2d4866b8"/>
    <ds:schemaRef ds:uri="860db7d6-f72f-470c-a32a-3b13cfb24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Tariff Rate Tracker</vt:lpstr>
      <vt:lpstr>Non-agreement priority mkts</vt:lpstr>
      <vt:lpstr>EU Agreement</vt:lpstr>
      <vt:lpstr>Indonesia Agreement</vt:lpstr>
      <vt:lpstr>Vietnam Agreement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Rachael Rusnov</dc:creator>
  <cp:keywords/>
  <dc:description/>
  <cp:lastModifiedBy>Shawn Jarosz</cp:lastModifiedBy>
  <cp:revision/>
  <dcterms:created xsi:type="dcterms:W3CDTF">2025-05-15T15:15:10Z</dcterms:created>
  <dcterms:modified xsi:type="dcterms:W3CDTF">2025-08-27T16:40:19Z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0x010100764D5DE28F31AB4CB394186050B24471</vt:lpwstr>
  </property>
  <property fmtid="{D5CDD505-2E9C-101B-9397-08002B2CF9AE}" pid="3" name="MediaServiceImageTags">
    <vt:lpwstr/>
  </property>
</Properties>
</file>